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fileSharing readOnlyRecommended="1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https://acsetgr-my.sharepoint.com/personal/cdouglas_westmiworks_org/Documents/Desktop/"/>
    </mc:Choice>
  </mc:AlternateContent>
  <xr:revisionPtr revIDLastSave="119" documentId="8_{7E65B8C6-8CD9-4DE5-A558-41A79DD51E33}" xr6:coauthVersionLast="47" xr6:coauthVersionMax="47" xr10:uidLastSave="{24FE244F-73AE-4E15-B299-6AA52D998579}"/>
  <bookViews>
    <workbookView xWindow="-120" yWindow="-120" windowWidth="29040" windowHeight="17640" xr2:uid="{22E17781-375C-4900-B196-42404EACBFBF}"/>
  </bookViews>
  <sheets>
    <sheet name="Training Plan" sheetId="1" r:id="rId1"/>
    <sheet name="New Hire Tracking" sheetId="3" r:id="rId2"/>
    <sheet name="Verification Form" sheetId="2" r:id="rId3"/>
    <sheet name="Sheet1" sheetId="4" state="hidden" r:id="rId4"/>
  </sheets>
  <externalReferences>
    <externalReference r:id="rId5"/>
  </externalReferences>
  <definedNames>
    <definedName name="YN">'[1]New Hire Tracking'!$A$186:$A$187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4" i="2" l="1"/>
  <c r="AG14" i="2" s="1"/>
  <c r="R38" i="2" s="1"/>
  <c r="Y57" i="2"/>
  <c r="Y55" i="2"/>
  <c r="P19" i="2"/>
  <c r="E113" i="1"/>
  <c r="T292" i="1"/>
  <c r="Z48" i="2" s="1"/>
  <c r="T347" i="1"/>
  <c r="Z54" i="2"/>
  <c r="P35" i="2"/>
  <c r="Z53" i="2"/>
  <c r="P34" i="2"/>
  <c r="Z52" i="2"/>
  <c r="P33" i="2"/>
  <c r="Z51" i="2"/>
  <c r="P32" i="2"/>
  <c r="Z49" i="2"/>
  <c r="P29" i="2"/>
  <c r="P28" i="2"/>
  <c r="Z46" i="2"/>
  <c r="P25" i="2"/>
  <c r="Z45" i="2"/>
  <c r="P24" i="2"/>
  <c r="E347" i="1"/>
  <c r="E292" i="1"/>
  <c r="D347" i="1"/>
  <c r="D292" i="1"/>
  <c r="F113" i="1"/>
  <c r="AA30" i="2" a="1"/>
  <c r="AA30" i="2" s="1"/>
  <c r="AB15" i="2"/>
  <c r="AG15" i="2" s="1"/>
  <c r="R39" i="2" s="1"/>
  <c r="S292" i="1"/>
  <c r="S347" i="1"/>
  <c r="H347" i="1"/>
  <c r="P113" i="1"/>
  <c r="Q113" i="1"/>
  <c r="R113" i="1"/>
  <c r="U290" i="1"/>
  <c r="W20" i="1"/>
  <c r="X20" i="1" s="1"/>
  <c r="Y20" i="1" s="1"/>
  <c r="W14" i="1"/>
  <c r="X14" i="1" s="1"/>
  <c r="W15" i="1"/>
  <c r="X15" i="1" s="1"/>
  <c r="W16" i="1"/>
  <c r="X16" i="1" s="1"/>
  <c r="Y16" i="1" s="1"/>
  <c r="W17" i="1"/>
  <c r="W18" i="1"/>
  <c r="W19" i="1"/>
  <c r="X19" i="1" s="1"/>
  <c r="Y19" i="1" s="1"/>
  <c r="W21" i="1"/>
  <c r="W22" i="1"/>
  <c r="X22" i="1" s="1"/>
  <c r="W23" i="1"/>
  <c r="X23" i="1" s="1"/>
  <c r="W24" i="1"/>
  <c r="X24" i="1" s="1"/>
  <c r="Y24" i="1" s="1"/>
  <c r="W25" i="1"/>
  <c r="W26" i="1"/>
  <c r="W27" i="1"/>
  <c r="X27" i="1" s="1"/>
  <c r="Y27" i="1" s="1"/>
  <c r="W28" i="1"/>
  <c r="X28" i="1" s="1"/>
  <c r="Y28" i="1" s="1"/>
  <c r="W29" i="1"/>
  <c r="W30" i="1"/>
  <c r="W31" i="1"/>
  <c r="X31" i="1" s="1"/>
  <c r="W32" i="1"/>
  <c r="X32" i="1" s="1"/>
  <c r="Y32" i="1" s="1"/>
  <c r="W33" i="1"/>
  <c r="W34" i="1"/>
  <c r="W35" i="1"/>
  <c r="W36" i="1"/>
  <c r="X36" i="1" s="1"/>
  <c r="Y36" i="1" s="1"/>
  <c r="W37" i="1"/>
  <c r="W38" i="1"/>
  <c r="W39" i="1"/>
  <c r="X39" i="1" s="1"/>
  <c r="W40" i="1"/>
  <c r="W41" i="1"/>
  <c r="X41" i="1" s="1"/>
  <c r="Y41" i="1" s="1"/>
  <c r="W42" i="1"/>
  <c r="W43" i="1"/>
  <c r="X43" i="1" s="1"/>
  <c r="Y43" i="1" s="1"/>
  <c r="W44" i="1"/>
  <c r="X44" i="1" s="1"/>
  <c r="Y44" i="1" s="1"/>
  <c r="W45" i="1"/>
  <c r="W46" i="1"/>
  <c r="X46" i="1" s="1"/>
  <c r="W47" i="1"/>
  <c r="W48" i="1"/>
  <c r="W49" i="1"/>
  <c r="X49" i="1" s="1"/>
  <c r="Y49" i="1" s="1"/>
  <c r="W50" i="1"/>
  <c r="W51" i="1"/>
  <c r="X51" i="1" s="1"/>
  <c r="Y51" i="1" s="1"/>
  <c r="W52" i="1"/>
  <c r="X52" i="1" s="1"/>
  <c r="Y52" i="1" s="1"/>
  <c r="W53" i="1"/>
  <c r="W54" i="1"/>
  <c r="W55" i="1"/>
  <c r="X55" i="1" s="1"/>
  <c r="W56" i="1"/>
  <c r="X56" i="1" s="1"/>
  <c r="W57" i="1"/>
  <c r="X57" i="1" s="1"/>
  <c r="Y57" i="1" s="1"/>
  <c r="W58" i="1"/>
  <c r="W59" i="1"/>
  <c r="W60" i="1"/>
  <c r="X60" i="1" s="1"/>
  <c r="Y60" i="1" s="1"/>
  <c r="W61" i="1"/>
  <c r="W62" i="1"/>
  <c r="X62" i="1" s="1"/>
  <c r="W63" i="1"/>
  <c r="W64" i="1"/>
  <c r="W65" i="1"/>
  <c r="X65" i="1" s="1"/>
  <c r="Y65" i="1" s="1"/>
  <c r="W66" i="1"/>
  <c r="W67" i="1"/>
  <c r="W68" i="1"/>
  <c r="X68" i="1" s="1"/>
  <c r="Y68" i="1" s="1"/>
  <c r="W69" i="1"/>
  <c r="W70" i="1"/>
  <c r="W71" i="1"/>
  <c r="X71" i="1" s="1"/>
  <c r="W72" i="1"/>
  <c r="X72" i="1" s="1"/>
  <c r="Y72" i="1" s="1"/>
  <c r="W73" i="1"/>
  <c r="X73" i="1" s="1"/>
  <c r="Y73" i="1" s="1"/>
  <c r="W74" i="1"/>
  <c r="W75" i="1"/>
  <c r="X75" i="1" s="1"/>
  <c r="Y75" i="1" s="1"/>
  <c r="W76" i="1"/>
  <c r="X76" i="1" s="1"/>
  <c r="Y76" i="1" s="1"/>
  <c r="W77" i="1"/>
  <c r="W78" i="1"/>
  <c r="X78" i="1" s="1"/>
  <c r="W79" i="1"/>
  <c r="W80" i="1"/>
  <c r="X80" i="1" s="1"/>
  <c r="W81" i="1"/>
  <c r="X81" i="1" s="1"/>
  <c r="Y81" i="1" s="1"/>
  <c r="W82" i="1"/>
  <c r="W83" i="1"/>
  <c r="X83" i="1" s="1"/>
  <c r="Y83" i="1" s="1"/>
  <c r="W84" i="1"/>
  <c r="X84" i="1" s="1"/>
  <c r="Y84" i="1" s="1"/>
  <c r="W85" i="1"/>
  <c r="W86" i="1"/>
  <c r="W87" i="1"/>
  <c r="X87" i="1" s="1"/>
  <c r="W88" i="1"/>
  <c r="X88" i="1" s="1"/>
  <c r="W89" i="1"/>
  <c r="X89" i="1" s="1"/>
  <c r="Y89" i="1" s="1"/>
  <c r="W90" i="1"/>
  <c r="W91" i="1"/>
  <c r="W92" i="1"/>
  <c r="X92" i="1" s="1"/>
  <c r="Y92" i="1" s="1"/>
  <c r="W93" i="1"/>
  <c r="W94" i="1"/>
  <c r="X94" i="1" s="1"/>
  <c r="W95" i="1"/>
  <c r="W96" i="1"/>
  <c r="W97" i="1"/>
  <c r="X97" i="1" s="1"/>
  <c r="Y97" i="1" s="1"/>
  <c r="W98" i="1"/>
  <c r="W99" i="1"/>
  <c r="W100" i="1"/>
  <c r="W101" i="1"/>
  <c r="W102" i="1"/>
  <c r="W103" i="1"/>
  <c r="X103" i="1" s="1"/>
  <c r="W104" i="1"/>
  <c r="W105" i="1"/>
  <c r="X105" i="1" s="1"/>
  <c r="Y105" i="1" s="1"/>
  <c r="W106" i="1"/>
  <c r="W107" i="1"/>
  <c r="X107" i="1" s="1"/>
  <c r="Y107" i="1" s="1"/>
  <c r="W108" i="1"/>
  <c r="X108" i="1" s="1"/>
  <c r="Y108" i="1" s="1"/>
  <c r="W109" i="1"/>
  <c r="W110" i="1"/>
  <c r="X110" i="1" s="1"/>
  <c r="W111" i="1"/>
  <c r="X111" i="1" s="1"/>
  <c r="W112" i="1"/>
  <c r="X112" i="1" s="1"/>
  <c r="Y112" i="1" s="1"/>
  <c r="W1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123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01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W191" i="1" s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1" i="1"/>
  <c r="X100" i="1"/>
  <c r="Y100" i="1" s="1"/>
  <c r="X95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24" i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302" i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123" i="1"/>
  <c r="S113" i="1"/>
  <c r="V5" i="2" l="1"/>
  <c r="P11" i="2" s="1"/>
  <c r="AB18" i="2" s="1"/>
  <c r="V6" i="2"/>
  <c r="AB37" i="2" s="1"/>
  <c r="AD37" i="2" s="1"/>
  <c r="Y40" i="2"/>
  <c r="Y19" i="2"/>
  <c r="W254" i="1"/>
  <c r="W232" i="1"/>
  <c r="X232" i="1" s="1"/>
  <c r="W200" i="1"/>
  <c r="X200" i="1" s="1"/>
  <c r="Y200" i="1" s="1"/>
  <c r="AB28" i="2"/>
  <c r="X354" i="1"/>
  <c r="X355" i="1"/>
  <c r="W234" i="1"/>
  <c r="X234" i="1" s="1"/>
  <c r="V347" i="1"/>
  <c r="W188" i="1"/>
  <c r="X188" i="1" s="1"/>
  <c r="W316" i="1"/>
  <c r="X316" i="1" s="1"/>
  <c r="Y316" i="1" s="1"/>
  <c r="W169" i="1"/>
  <c r="X169" i="1" s="1"/>
  <c r="Y169" i="1" s="1"/>
  <c r="W161" i="1"/>
  <c r="X161" i="1" s="1"/>
  <c r="W172" i="1"/>
  <c r="X172" i="1" s="1"/>
  <c r="Y172" i="1" s="1"/>
  <c r="W231" i="1"/>
  <c r="X231" i="1" s="1"/>
  <c r="Y231" i="1" s="1"/>
  <c r="W227" i="1"/>
  <c r="X227" i="1" s="1"/>
  <c r="Y227" i="1" s="1"/>
  <c r="W223" i="1"/>
  <c r="X223" i="1" s="1"/>
  <c r="Y223" i="1" s="1"/>
  <c r="W219" i="1"/>
  <c r="X219" i="1" s="1"/>
  <c r="Y219" i="1" s="1"/>
  <c r="W186" i="1"/>
  <c r="X186" i="1" s="1"/>
  <c r="Y186" i="1" s="1"/>
  <c r="W174" i="1"/>
  <c r="X174" i="1" s="1"/>
  <c r="W170" i="1"/>
  <c r="X170" i="1" s="1"/>
  <c r="W212" i="1"/>
  <c r="X212" i="1" s="1"/>
  <c r="Y212" i="1" s="1"/>
  <c r="W183" i="1"/>
  <c r="X183" i="1" s="1"/>
  <c r="W179" i="1"/>
  <c r="X179" i="1" s="1"/>
  <c r="Y179" i="1" s="1"/>
  <c r="W175" i="1"/>
  <c r="X175" i="1" s="1"/>
  <c r="Y175" i="1" s="1"/>
  <c r="W290" i="1"/>
  <c r="X290" i="1" s="1"/>
  <c r="Y290" i="1" s="1"/>
  <c r="W282" i="1"/>
  <c r="X282" i="1" s="1"/>
  <c r="W278" i="1"/>
  <c r="X278" i="1" s="1"/>
  <c r="W274" i="1"/>
  <c r="X274" i="1" s="1"/>
  <c r="W250" i="1"/>
  <c r="X250" i="1" s="1"/>
  <c r="W246" i="1"/>
  <c r="X246" i="1" s="1"/>
  <c r="W242" i="1"/>
  <c r="X242" i="1" s="1"/>
  <c r="Y242" i="1" s="1"/>
  <c r="W238" i="1"/>
  <c r="X238" i="1" s="1"/>
  <c r="Y238" i="1" s="1"/>
  <c r="W230" i="1"/>
  <c r="X230" i="1" s="1"/>
  <c r="Y230" i="1" s="1"/>
  <c r="W226" i="1"/>
  <c r="X226" i="1" s="1"/>
  <c r="Y226" i="1" s="1"/>
  <c r="W218" i="1"/>
  <c r="X218" i="1" s="1"/>
  <c r="Y218" i="1" s="1"/>
  <c r="W210" i="1"/>
  <c r="X210" i="1" s="1"/>
  <c r="Y210" i="1" s="1"/>
  <c r="W202" i="1"/>
  <c r="X202" i="1" s="1"/>
  <c r="Y202" i="1" s="1"/>
  <c r="W217" i="1"/>
  <c r="X217" i="1" s="1"/>
  <c r="W213" i="1"/>
  <c r="X213" i="1" s="1"/>
  <c r="Y213" i="1" s="1"/>
  <c r="W205" i="1"/>
  <c r="X205" i="1" s="1"/>
  <c r="W201" i="1"/>
  <c r="X201" i="1" s="1"/>
  <c r="Y201" i="1" s="1"/>
  <c r="W199" i="1"/>
  <c r="X199" i="1" s="1"/>
  <c r="Y199" i="1" s="1"/>
  <c r="W167" i="1"/>
  <c r="X167" i="1" s="1"/>
  <c r="Y167" i="1" s="1"/>
  <c r="W194" i="1"/>
  <c r="X194" i="1" s="1"/>
  <c r="Y194" i="1" s="1"/>
  <c r="W289" i="1"/>
  <c r="X289" i="1" s="1"/>
  <c r="Y289" i="1" s="1"/>
  <c r="W285" i="1"/>
  <c r="X285" i="1" s="1"/>
  <c r="Y285" i="1" s="1"/>
  <c r="W281" i="1"/>
  <c r="X281" i="1" s="1"/>
  <c r="W277" i="1"/>
  <c r="X277" i="1" s="1"/>
  <c r="Y277" i="1" s="1"/>
  <c r="W273" i="1"/>
  <c r="X273" i="1" s="1"/>
  <c r="Y273" i="1" s="1"/>
  <c r="W269" i="1"/>
  <c r="X269" i="1" s="1"/>
  <c r="W265" i="1"/>
  <c r="X265" i="1" s="1"/>
  <c r="W261" i="1"/>
  <c r="X261" i="1" s="1"/>
  <c r="W257" i="1"/>
  <c r="X257" i="1" s="1"/>
  <c r="Y257" i="1" s="1"/>
  <c r="W249" i="1"/>
  <c r="X249" i="1" s="1"/>
  <c r="W245" i="1"/>
  <c r="X245" i="1" s="1"/>
  <c r="Y245" i="1" s="1"/>
  <c r="W241" i="1"/>
  <c r="X241" i="1" s="1"/>
  <c r="Y241" i="1" s="1"/>
  <c r="W237" i="1"/>
  <c r="X237" i="1" s="1"/>
  <c r="Y237" i="1" s="1"/>
  <c r="W197" i="1"/>
  <c r="X197" i="1" s="1"/>
  <c r="W284" i="1"/>
  <c r="X284" i="1" s="1"/>
  <c r="Y284" i="1" s="1"/>
  <c r="W268" i="1"/>
  <c r="X268" i="1" s="1"/>
  <c r="W264" i="1"/>
  <c r="X264" i="1" s="1"/>
  <c r="W244" i="1"/>
  <c r="X244" i="1" s="1"/>
  <c r="W236" i="1"/>
  <c r="X236" i="1" s="1"/>
  <c r="W196" i="1"/>
  <c r="X196" i="1" s="1"/>
  <c r="W291" i="1"/>
  <c r="X291" i="1" s="1"/>
  <c r="Y291" i="1" s="1"/>
  <c r="W283" i="1"/>
  <c r="X283" i="1" s="1"/>
  <c r="Y283" i="1" s="1"/>
  <c r="W267" i="1"/>
  <c r="X267" i="1" s="1"/>
  <c r="Y267" i="1" s="1"/>
  <c r="W263" i="1"/>
  <c r="X263" i="1" s="1"/>
  <c r="Y263" i="1" s="1"/>
  <c r="W259" i="1"/>
  <c r="X259" i="1" s="1"/>
  <c r="Y259" i="1" s="1"/>
  <c r="W255" i="1"/>
  <c r="X255" i="1" s="1"/>
  <c r="Y255" i="1" s="1"/>
  <c r="W251" i="1"/>
  <c r="X251" i="1" s="1"/>
  <c r="Y251" i="1" s="1"/>
  <c r="W235" i="1"/>
  <c r="X235" i="1" s="1"/>
  <c r="W287" i="1"/>
  <c r="X287" i="1" s="1"/>
  <c r="Y287" i="1" s="1"/>
  <c r="W239" i="1"/>
  <c r="X239" i="1" s="1"/>
  <c r="Y239" i="1" s="1"/>
  <c r="W180" i="1"/>
  <c r="X180" i="1" s="1"/>
  <c r="Y180" i="1" s="1"/>
  <c r="W164" i="1"/>
  <c r="X164" i="1" s="1"/>
  <c r="Y164" i="1" s="1"/>
  <c r="W163" i="1"/>
  <c r="X163" i="1" s="1"/>
  <c r="Y163" i="1" s="1"/>
  <c r="W270" i="1"/>
  <c r="X270" i="1" s="1"/>
  <c r="Y270" i="1" s="1"/>
  <c r="W266" i="1"/>
  <c r="X266" i="1" s="1"/>
  <c r="Y266" i="1" s="1"/>
  <c r="W262" i="1"/>
  <c r="X262" i="1" s="1"/>
  <c r="Y262" i="1" s="1"/>
  <c r="W258" i="1"/>
  <c r="X258" i="1" s="1"/>
  <c r="Y258" i="1" s="1"/>
  <c r="W243" i="1"/>
  <c r="X243" i="1" s="1"/>
  <c r="Y243" i="1" s="1"/>
  <c r="W233" i="1"/>
  <c r="X233" i="1" s="1"/>
  <c r="W229" i="1"/>
  <c r="X229" i="1" s="1"/>
  <c r="W225" i="1"/>
  <c r="X225" i="1" s="1"/>
  <c r="Y225" i="1" s="1"/>
  <c r="W221" i="1"/>
  <c r="X221" i="1" s="1"/>
  <c r="Y221" i="1" s="1"/>
  <c r="W198" i="1"/>
  <c r="X198" i="1" s="1"/>
  <c r="Y198" i="1" s="1"/>
  <c r="W165" i="1"/>
  <c r="X165" i="1" s="1"/>
  <c r="W162" i="1"/>
  <c r="X162" i="1" s="1"/>
  <c r="Y162" i="1" s="1"/>
  <c r="W185" i="1"/>
  <c r="X185" i="1" s="1"/>
  <c r="Y185" i="1" s="1"/>
  <c r="W178" i="1"/>
  <c r="X178" i="1" s="1"/>
  <c r="W171" i="1"/>
  <c r="X171" i="1" s="1"/>
  <c r="Y171" i="1" s="1"/>
  <c r="W168" i="1"/>
  <c r="X168" i="1" s="1"/>
  <c r="Y168" i="1" s="1"/>
  <c r="W303" i="1"/>
  <c r="X303" i="1" s="1"/>
  <c r="Y303" i="1" s="1"/>
  <c r="W311" i="1"/>
  <c r="X311" i="1" s="1"/>
  <c r="Y311" i="1" s="1"/>
  <c r="W319" i="1"/>
  <c r="X319" i="1" s="1"/>
  <c r="Y319" i="1" s="1"/>
  <c r="W276" i="1"/>
  <c r="X276" i="1" s="1"/>
  <c r="W253" i="1"/>
  <c r="X253" i="1" s="1"/>
  <c r="Y253" i="1" s="1"/>
  <c r="W187" i="1"/>
  <c r="X187" i="1" s="1"/>
  <c r="Y187" i="1" s="1"/>
  <c r="W181" i="1"/>
  <c r="X181" i="1" s="1"/>
  <c r="W177" i="1"/>
  <c r="X177" i="1" s="1"/>
  <c r="W304" i="1"/>
  <c r="X304" i="1" s="1"/>
  <c r="Y304" i="1" s="1"/>
  <c r="W193" i="1"/>
  <c r="X193" i="1" s="1"/>
  <c r="W173" i="1"/>
  <c r="X173" i="1" s="1"/>
  <c r="W275" i="1"/>
  <c r="X275" i="1" s="1"/>
  <c r="Y275" i="1" s="1"/>
  <c r="W271" i="1"/>
  <c r="X271" i="1" s="1"/>
  <c r="W252" i="1"/>
  <c r="X252" i="1" s="1"/>
  <c r="Y252" i="1" s="1"/>
  <c r="W215" i="1"/>
  <c r="X215" i="1" s="1"/>
  <c r="W211" i="1"/>
  <c r="X211" i="1" s="1"/>
  <c r="Y211" i="1" s="1"/>
  <c r="W207" i="1"/>
  <c r="X207" i="1" s="1"/>
  <c r="Y207" i="1" s="1"/>
  <c r="W203" i="1"/>
  <c r="X203" i="1" s="1"/>
  <c r="W189" i="1"/>
  <c r="X189" i="1" s="1"/>
  <c r="Y189" i="1" s="1"/>
  <c r="W176" i="1"/>
  <c r="X176" i="1" s="1"/>
  <c r="Y176" i="1" s="1"/>
  <c r="W195" i="1"/>
  <c r="X195" i="1" s="1"/>
  <c r="Y195" i="1" s="1"/>
  <c r="W166" i="1"/>
  <c r="X166" i="1" s="1"/>
  <c r="Y166" i="1" s="1"/>
  <c r="W279" i="1"/>
  <c r="W220" i="1"/>
  <c r="X220" i="1" s="1"/>
  <c r="Y220" i="1" s="1"/>
  <c r="W204" i="1"/>
  <c r="X204" i="1" s="1"/>
  <c r="Y204" i="1" s="1"/>
  <c r="W286" i="1"/>
  <c r="X286" i="1" s="1"/>
  <c r="Y286" i="1" s="1"/>
  <c r="W247" i="1"/>
  <c r="X254" i="1"/>
  <c r="Y254" i="1" s="1"/>
  <c r="X191" i="1"/>
  <c r="Y191" i="1" s="1"/>
  <c r="W209" i="1"/>
  <c r="W288" i="1"/>
  <c r="W260" i="1"/>
  <c r="W222" i="1"/>
  <c r="W256" i="1"/>
  <c r="W228" i="1"/>
  <c r="W224" i="1"/>
  <c r="W160" i="1"/>
  <c r="W184" i="1"/>
  <c r="W182" i="1"/>
  <c r="W280" i="1"/>
  <c r="W248" i="1"/>
  <c r="W208" i="1"/>
  <c r="W206" i="1"/>
  <c r="W240" i="1"/>
  <c r="W190" i="1"/>
  <c r="W216" i="1"/>
  <c r="W214" i="1"/>
  <c r="W272" i="1"/>
  <c r="W192" i="1"/>
  <c r="W306" i="1"/>
  <c r="X306" i="1" s="1"/>
  <c r="Y306" i="1" s="1"/>
  <c r="W314" i="1"/>
  <c r="X314" i="1" s="1"/>
  <c r="Y314" i="1" s="1"/>
  <c r="W313" i="1"/>
  <c r="X313" i="1" s="1"/>
  <c r="Y313" i="1" s="1"/>
  <c r="W312" i="1"/>
  <c r="X312" i="1" s="1"/>
  <c r="Y312" i="1" s="1"/>
  <c r="W310" i="1"/>
  <c r="X310" i="1" s="1"/>
  <c r="Y310" i="1" s="1"/>
  <c r="W307" i="1"/>
  <c r="X307" i="1" s="1"/>
  <c r="Y307" i="1" s="1"/>
  <c r="W315" i="1"/>
  <c r="X315" i="1" s="1"/>
  <c r="Y315" i="1" s="1"/>
  <c r="W318" i="1"/>
  <c r="X318" i="1" s="1"/>
  <c r="Y318" i="1" s="1"/>
  <c r="W302" i="1"/>
  <c r="X302" i="1" s="1"/>
  <c r="Y302" i="1" s="1"/>
  <c r="X30" i="1"/>
  <c r="Y30" i="1" s="1"/>
  <c r="W305" i="1"/>
  <c r="X305" i="1" s="1"/>
  <c r="Y305" i="1" s="1"/>
  <c r="W308" i="1"/>
  <c r="X308" i="1" s="1"/>
  <c r="Y308" i="1" s="1"/>
  <c r="W309" i="1"/>
  <c r="X309" i="1" s="1"/>
  <c r="Y309" i="1" s="1"/>
  <c r="W317" i="1"/>
  <c r="X317" i="1" s="1"/>
  <c r="Y317" i="1" s="1"/>
  <c r="U347" i="1"/>
  <c r="X96" i="1"/>
  <c r="Y96" i="1" s="1"/>
  <c r="X48" i="1"/>
  <c r="Y48" i="1" s="1"/>
  <c r="Y56" i="1"/>
  <c r="Y80" i="1"/>
  <c r="X104" i="1"/>
  <c r="Y104" i="1" s="1"/>
  <c r="Y88" i="1"/>
  <c r="X59" i="1"/>
  <c r="Y59" i="1" s="1"/>
  <c r="X35" i="1"/>
  <c r="Y35" i="1" s="1"/>
  <c r="X67" i="1"/>
  <c r="Y67" i="1" s="1"/>
  <c r="X99" i="1"/>
  <c r="Y99" i="1" s="1"/>
  <c r="Y62" i="1"/>
  <c r="Y94" i="1"/>
  <c r="Y22" i="1"/>
  <c r="X40" i="1"/>
  <c r="Y40" i="1" s="1"/>
  <c r="X54" i="1"/>
  <c r="Y54" i="1" s="1"/>
  <c r="X86" i="1"/>
  <c r="Y86" i="1" s="1"/>
  <c r="X91" i="1"/>
  <c r="Y91" i="1" s="1"/>
  <c r="Y14" i="1"/>
  <c r="Y46" i="1"/>
  <c r="X64" i="1"/>
  <c r="Y64" i="1" s="1"/>
  <c r="Y78" i="1"/>
  <c r="Y110" i="1"/>
  <c r="X38" i="1"/>
  <c r="Y38" i="1" s="1"/>
  <c r="X70" i="1"/>
  <c r="Y70" i="1" s="1"/>
  <c r="X102" i="1"/>
  <c r="Y102" i="1" s="1"/>
  <c r="X17" i="1"/>
  <c r="Y17" i="1" s="1"/>
  <c r="X25" i="1"/>
  <c r="Y25" i="1" s="1"/>
  <c r="X33" i="1"/>
  <c r="Y33" i="1" s="1"/>
  <c r="X47" i="1"/>
  <c r="Y47" i="1" s="1"/>
  <c r="X63" i="1"/>
  <c r="Y63" i="1" s="1"/>
  <c r="X79" i="1"/>
  <c r="Y79" i="1" s="1"/>
  <c r="Y15" i="1"/>
  <c r="X18" i="1"/>
  <c r="Y18" i="1" s="1"/>
  <c r="Y23" i="1"/>
  <c r="X26" i="1"/>
  <c r="Y26" i="1" s="1"/>
  <c r="Y31" i="1"/>
  <c r="X34" i="1"/>
  <c r="Y34" i="1" s="1"/>
  <c r="Y39" i="1"/>
  <c r="X42" i="1"/>
  <c r="Y42" i="1" s="1"/>
  <c r="X50" i="1"/>
  <c r="Y50" i="1" s="1"/>
  <c r="Y55" i="1"/>
  <c r="X58" i="1"/>
  <c r="Y58" i="1" s="1"/>
  <c r="X66" i="1"/>
  <c r="Y66" i="1" s="1"/>
  <c r="Y71" i="1"/>
  <c r="X74" i="1"/>
  <c r="Y74" i="1" s="1"/>
  <c r="X82" i="1"/>
  <c r="Y82" i="1" s="1"/>
  <c r="Y87" i="1"/>
  <c r="X90" i="1"/>
  <c r="Y90" i="1" s="1"/>
  <c r="Y95" i="1"/>
  <c r="X98" i="1"/>
  <c r="Y98" i="1" s="1"/>
  <c r="Y103" i="1"/>
  <c r="X106" i="1"/>
  <c r="Y106" i="1" s="1"/>
  <c r="Y111" i="1"/>
  <c r="X21" i="1"/>
  <c r="Y21" i="1" s="1"/>
  <c r="X29" i="1"/>
  <c r="Y29" i="1" s="1"/>
  <c r="X37" i="1"/>
  <c r="Y37" i="1" s="1"/>
  <c r="X45" i="1"/>
  <c r="Y45" i="1" s="1"/>
  <c r="X53" i="1"/>
  <c r="Y53" i="1" s="1"/>
  <c r="X61" i="1"/>
  <c r="Y61" i="1" s="1"/>
  <c r="X69" i="1"/>
  <c r="Y69" i="1" s="1"/>
  <c r="X77" i="1"/>
  <c r="Y77" i="1" s="1"/>
  <c r="X85" i="1"/>
  <c r="Y85" i="1" s="1"/>
  <c r="X93" i="1"/>
  <c r="Y93" i="1" s="1"/>
  <c r="X101" i="1"/>
  <c r="Y101" i="1" s="1"/>
  <c r="X109" i="1"/>
  <c r="Y109" i="1" s="1"/>
  <c r="W344" i="1"/>
  <c r="X344" i="1" s="1"/>
  <c r="Y344" i="1" s="1"/>
  <c r="W320" i="1"/>
  <c r="X320" i="1" s="1"/>
  <c r="Y320" i="1" s="1"/>
  <c r="W339" i="1"/>
  <c r="X339" i="1" s="1"/>
  <c r="Y339" i="1" s="1"/>
  <c r="W335" i="1"/>
  <c r="X335" i="1" s="1"/>
  <c r="Y335" i="1" s="1"/>
  <c r="W343" i="1"/>
  <c r="X343" i="1" s="1"/>
  <c r="Y343" i="1" s="1"/>
  <c r="W342" i="1"/>
  <c r="X342" i="1" s="1"/>
  <c r="Y342" i="1" s="1"/>
  <c r="W333" i="1"/>
  <c r="X333" i="1" s="1"/>
  <c r="Y333" i="1" s="1"/>
  <c r="W327" i="1"/>
  <c r="X327" i="1" s="1"/>
  <c r="Y327" i="1" s="1"/>
  <c r="W334" i="1"/>
  <c r="X334" i="1" s="1"/>
  <c r="Y334" i="1" s="1"/>
  <c r="W338" i="1"/>
  <c r="X338" i="1" s="1"/>
  <c r="Y338" i="1" s="1"/>
  <c r="W337" i="1"/>
  <c r="X337" i="1" s="1"/>
  <c r="Y337" i="1" s="1"/>
  <c r="W336" i="1"/>
  <c r="X336" i="1" s="1"/>
  <c r="Y336" i="1" s="1"/>
  <c r="W324" i="1"/>
  <c r="X324" i="1" s="1"/>
  <c r="Y324" i="1" s="1"/>
  <c r="W328" i="1"/>
  <c r="X328" i="1" s="1"/>
  <c r="Y328" i="1" s="1"/>
  <c r="W329" i="1"/>
  <c r="X329" i="1" s="1"/>
  <c r="Y329" i="1" s="1"/>
  <c r="A328" i="1"/>
  <c r="A329" i="1" s="1"/>
  <c r="A330" i="1" s="1"/>
  <c r="A331" i="1" s="1"/>
  <c r="A332" i="1" s="1"/>
  <c r="A333" i="1" s="1"/>
  <c r="A334" i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W330" i="1"/>
  <c r="X330" i="1" s="1"/>
  <c r="Y330" i="1" s="1"/>
  <c r="W325" i="1"/>
  <c r="X325" i="1" s="1"/>
  <c r="Y325" i="1" s="1"/>
  <c r="W331" i="1"/>
  <c r="X331" i="1" s="1"/>
  <c r="Y331" i="1" s="1"/>
  <c r="W345" i="1"/>
  <c r="X345" i="1" s="1"/>
  <c r="Y345" i="1" s="1"/>
  <c r="W326" i="1"/>
  <c r="X326" i="1" s="1"/>
  <c r="Y326" i="1" s="1"/>
  <c r="W332" i="1"/>
  <c r="X332" i="1" s="1"/>
  <c r="Y332" i="1" s="1"/>
  <c r="W341" i="1"/>
  <c r="X341" i="1" s="1"/>
  <c r="Y341" i="1" s="1"/>
  <c r="W346" i="1"/>
  <c r="X346" i="1" s="1"/>
  <c r="Y346" i="1" s="1"/>
  <c r="W340" i="1"/>
  <c r="X340" i="1" s="1"/>
  <c r="R347" i="1"/>
  <c r="Q347" i="1"/>
  <c r="K292" i="1"/>
  <c r="L292" i="1"/>
  <c r="M292" i="1"/>
  <c r="N292" i="1"/>
  <c r="O292" i="1"/>
  <c r="Q292" i="1"/>
  <c r="R292" i="1"/>
  <c r="AB27" i="2" l="1"/>
  <c r="AB16" i="2"/>
  <c r="AD16" i="2" s="1"/>
  <c r="AB26" i="2"/>
  <c r="AF37" i="2"/>
  <c r="AB17" i="2"/>
  <c r="AD17" i="2" s="1"/>
  <c r="P15" i="2"/>
  <c r="AB39" i="2" s="1"/>
  <c r="AE37" i="2"/>
  <c r="Y249" i="1"/>
  <c r="AC37" i="2"/>
  <c r="AB38" i="2"/>
  <c r="Z40" i="2"/>
  <c r="Z19" i="2"/>
  <c r="AC18" i="2" s="1"/>
  <c r="AG18" i="2" s="1"/>
  <c r="X358" i="1" s="1"/>
  <c r="Y217" i="1"/>
  <c r="Y205" i="1"/>
  <c r="Y234" i="1"/>
  <c r="Y232" i="1"/>
  <c r="Y161" i="1"/>
  <c r="Y170" i="1"/>
  <c r="Y244" i="1"/>
  <c r="Y246" i="1"/>
  <c r="Y181" i="1"/>
  <c r="Y188" i="1"/>
  <c r="Y281" i="1"/>
  <c r="Y236" i="1"/>
  <c r="Y183" i="1"/>
  <c r="Y269" i="1"/>
  <c r="Y282" i="1"/>
  <c r="Y278" i="1"/>
  <c r="Y174" i="1"/>
  <c r="Y197" i="1"/>
  <c r="Y265" i="1"/>
  <c r="Y261" i="1"/>
  <c r="Y274" i="1"/>
  <c r="Y250" i="1"/>
  <c r="Y268" i="1"/>
  <c r="Y264" i="1"/>
  <c r="Y235" i="1"/>
  <c r="Y196" i="1"/>
  <c r="Y215" i="1"/>
  <c r="Y177" i="1"/>
  <c r="Y229" i="1"/>
  <c r="Y276" i="1"/>
  <c r="Y165" i="1"/>
  <c r="Y203" i="1"/>
  <c r="Y173" i="1"/>
  <c r="Y271" i="1"/>
  <c r="Y178" i="1"/>
  <c r="Y193" i="1"/>
  <c r="Y233" i="1"/>
  <c r="X279" i="1"/>
  <c r="Y279" i="1" s="1"/>
  <c r="X247" i="1"/>
  <c r="Y247" i="1" s="1"/>
  <c r="X206" i="1"/>
  <c r="Y206" i="1" s="1"/>
  <c r="X222" i="1"/>
  <c r="Y222" i="1" s="1"/>
  <c r="X260" i="1"/>
  <c r="Y260" i="1" s="1"/>
  <c r="X208" i="1"/>
  <c r="Y208" i="1" s="1"/>
  <c r="X256" i="1"/>
  <c r="Y256" i="1" s="1"/>
  <c r="X190" i="1"/>
  <c r="Y190" i="1" s="1"/>
  <c r="X280" i="1"/>
  <c r="Y280" i="1" s="1"/>
  <c r="X224" i="1"/>
  <c r="Y224" i="1" s="1"/>
  <c r="X160" i="1"/>
  <c r="Y160" i="1" s="1"/>
  <c r="X272" i="1"/>
  <c r="Y272" i="1" s="1"/>
  <c r="X209" i="1"/>
  <c r="Y209" i="1" s="1"/>
  <c r="X216" i="1"/>
  <c r="Y216" i="1" s="1"/>
  <c r="X184" i="1"/>
  <c r="Y184" i="1" s="1"/>
  <c r="X248" i="1"/>
  <c r="Y248" i="1" s="1"/>
  <c r="X288" i="1"/>
  <c r="Y288" i="1" s="1"/>
  <c r="X192" i="1"/>
  <c r="Y192" i="1" s="1"/>
  <c r="X240" i="1"/>
  <c r="Y240" i="1" s="1"/>
  <c r="X214" i="1"/>
  <c r="Y214" i="1" s="1"/>
  <c r="X182" i="1"/>
  <c r="Y182" i="1" s="1"/>
  <c r="X228" i="1"/>
  <c r="Y228" i="1" s="1"/>
  <c r="Y340" i="1"/>
  <c r="W323" i="1"/>
  <c r="W301" i="1"/>
  <c r="X301" i="1" s="1"/>
  <c r="W321" i="1"/>
  <c r="W322" i="1"/>
  <c r="U292" i="1"/>
  <c r="X13" i="1"/>
  <c r="P347" i="1"/>
  <c r="O347" i="1"/>
  <c r="N347" i="1"/>
  <c r="M347" i="1"/>
  <c r="L347" i="1"/>
  <c r="K347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4" i="1"/>
  <c r="W155" i="1"/>
  <c r="W156" i="1"/>
  <c r="W157" i="1"/>
  <c r="W158" i="1"/>
  <c r="W159" i="1"/>
  <c r="W123" i="1"/>
  <c r="L100" i="3"/>
  <c r="K100" i="3"/>
  <c r="J100" i="3"/>
  <c r="I100" i="3"/>
  <c r="G100" i="3"/>
  <c r="H100" i="3" s="1"/>
  <c r="L99" i="3"/>
  <c r="K99" i="3"/>
  <c r="J99" i="3"/>
  <c r="I99" i="3"/>
  <c r="G99" i="3"/>
  <c r="H99" i="3" s="1"/>
  <c r="L98" i="3"/>
  <c r="K98" i="3"/>
  <c r="J98" i="3"/>
  <c r="I98" i="3"/>
  <c r="G98" i="3"/>
  <c r="H98" i="3" s="1"/>
  <c r="L97" i="3"/>
  <c r="K97" i="3"/>
  <c r="J97" i="3"/>
  <c r="I97" i="3"/>
  <c r="G97" i="3"/>
  <c r="H97" i="3" s="1"/>
  <c r="L96" i="3"/>
  <c r="K96" i="3"/>
  <c r="J96" i="3"/>
  <c r="I96" i="3"/>
  <c r="G96" i="3"/>
  <c r="H96" i="3" s="1"/>
  <c r="L95" i="3"/>
  <c r="K95" i="3"/>
  <c r="J95" i="3"/>
  <c r="I95" i="3"/>
  <c r="G95" i="3"/>
  <c r="H95" i="3" s="1"/>
  <c r="L94" i="3"/>
  <c r="K94" i="3"/>
  <c r="J94" i="3"/>
  <c r="I94" i="3"/>
  <c r="G94" i="3"/>
  <c r="H94" i="3" s="1"/>
  <c r="L93" i="3"/>
  <c r="K93" i="3"/>
  <c r="J93" i="3"/>
  <c r="I93" i="3"/>
  <c r="G93" i="3"/>
  <c r="H93" i="3" s="1"/>
  <c r="L92" i="3"/>
  <c r="K92" i="3"/>
  <c r="J92" i="3"/>
  <c r="I92" i="3"/>
  <c r="G92" i="3"/>
  <c r="H92" i="3" s="1"/>
  <c r="L91" i="3"/>
  <c r="K91" i="3"/>
  <c r="J91" i="3"/>
  <c r="I91" i="3"/>
  <c r="G91" i="3"/>
  <c r="H91" i="3" s="1"/>
  <c r="L90" i="3"/>
  <c r="K90" i="3"/>
  <c r="J90" i="3"/>
  <c r="I90" i="3"/>
  <c r="G90" i="3"/>
  <c r="H90" i="3" s="1"/>
  <c r="L89" i="3"/>
  <c r="K89" i="3"/>
  <c r="J89" i="3"/>
  <c r="I89" i="3"/>
  <c r="G89" i="3"/>
  <c r="H89" i="3" s="1"/>
  <c r="L88" i="3"/>
  <c r="K88" i="3"/>
  <c r="J88" i="3"/>
  <c r="I88" i="3"/>
  <c r="G88" i="3"/>
  <c r="H88" i="3" s="1"/>
  <c r="L87" i="3"/>
  <c r="K87" i="3"/>
  <c r="J87" i="3"/>
  <c r="I87" i="3"/>
  <c r="G87" i="3"/>
  <c r="H87" i="3" s="1"/>
  <c r="L86" i="3"/>
  <c r="K86" i="3"/>
  <c r="J86" i="3"/>
  <c r="I86" i="3"/>
  <c r="G86" i="3"/>
  <c r="H86" i="3" s="1"/>
  <c r="L85" i="3"/>
  <c r="K85" i="3"/>
  <c r="J85" i="3"/>
  <c r="I85" i="3"/>
  <c r="G85" i="3"/>
  <c r="H85" i="3" s="1"/>
  <c r="L84" i="3"/>
  <c r="K84" i="3"/>
  <c r="J84" i="3"/>
  <c r="I84" i="3"/>
  <c r="G84" i="3"/>
  <c r="H84" i="3" s="1"/>
  <c r="L83" i="3"/>
  <c r="K83" i="3"/>
  <c r="J83" i="3"/>
  <c r="I83" i="3"/>
  <c r="G83" i="3"/>
  <c r="H83" i="3" s="1"/>
  <c r="L82" i="3"/>
  <c r="K82" i="3"/>
  <c r="J82" i="3"/>
  <c r="I82" i="3"/>
  <c r="G82" i="3"/>
  <c r="H82" i="3" s="1"/>
  <c r="L81" i="3"/>
  <c r="K81" i="3"/>
  <c r="J81" i="3"/>
  <c r="I81" i="3"/>
  <c r="G81" i="3"/>
  <c r="H81" i="3" s="1"/>
  <c r="L80" i="3"/>
  <c r="K80" i="3"/>
  <c r="J80" i="3"/>
  <c r="I80" i="3"/>
  <c r="G80" i="3"/>
  <c r="H80" i="3" s="1"/>
  <c r="L79" i="3"/>
  <c r="K79" i="3"/>
  <c r="J79" i="3"/>
  <c r="I79" i="3"/>
  <c r="G79" i="3"/>
  <c r="H79" i="3" s="1"/>
  <c r="L78" i="3"/>
  <c r="K78" i="3"/>
  <c r="J78" i="3"/>
  <c r="I78" i="3"/>
  <c r="G78" i="3"/>
  <c r="H78" i="3" s="1"/>
  <c r="L77" i="3"/>
  <c r="K77" i="3"/>
  <c r="J77" i="3"/>
  <c r="I77" i="3"/>
  <c r="G77" i="3"/>
  <c r="H77" i="3" s="1"/>
  <c r="L76" i="3"/>
  <c r="K76" i="3"/>
  <c r="J76" i="3"/>
  <c r="I76" i="3"/>
  <c r="G76" i="3"/>
  <c r="H76" i="3" s="1"/>
  <c r="L75" i="3"/>
  <c r="K75" i="3"/>
  <c r="J75" i="3"/>
  <c r="I75" i="3"/>
  <c r="G75" i="3"/>
  <c r="H75" i="3" s="1"/>
  <c r="L74" i="3"/>
  <c r="K74" i="3"/>
  <c r="J74" i="3"/>
  <c r="I74" i="3"/>
  <c r="G74" i="3"/>
  <c r="H74" i="3" s="1"/>
  <c r="L73" i="3"/>
  <c r="K73" i="3"/>
  <c r="J73" i="3"/>
  <c r="I73" i="3"/>
  <c r="G73" i="3"/>
  <c r="H73" i="3" s="1"/>
  <c r="L72" i="3"/>
  <c r="K72" i="3"/>
  <c r="J72" i="3"/>
  <c r="I72" i="3"/>
  <c r="G72" i="3"/>
  <c r="H72" i="3" s="1"/>
  <c r="L71" i="3"/>
  <c r="K71" i="3"/>
  <c r="J71" i="3"/>
  <c r="I71" i="3"/>
  <c r="G71" i="3"/>
  <c r="H71" i="3" s="1"/>
  <c r="L70" i="3"/>
  <c r="K70" i="3"/>
  <c r="J70" i="3"/>
  <c r="I70" i="3"/>
  <c r="G70" i="3"/>
  <c r="H70" i="3" s="1"/>
  <c r="L69" i="3"/>
  <c r="K69" i="3"/>
  <c r="J69" i="3"/>
  <c r="I69" i="3"/>
  <c r="G69" i="3"/>
  <c r="H69" i="3" s="1"/>
  <c r="L68" i="3"/>
  <c r="K68" i="3"/>
  <c r="J68" i="3"/>
  <c r="I68" i="3"/>
  <c r="G68" i="3"/>
  <c r="H68" i="3" s="1"/>
  <c r="L67" i="3"/>
  <c r="K67" i="3"/>
  <c r="J67" i="3"/>
  <c r="I67" i="3"/>
  <c r="G67" i="3"/>
  <c r="H67" i="3" s="1"/>
  <c r="L66" i="3"/>
  <c r="K66" i="3"/>
  <c r="J66" i="3"/>
  <c r="I66" i="3"/>
  <c r="G66" i="3"/>
  <c r="H66" i="3" s="1"/>
  <c r="L65" i="3"/>
  <c r="K65" i="3"/>
  <c r="J65" i="3"/>
  <c r="I65" i="3"/>
  <c r="G65" i="3"/>
  <c r="H65" i="3" s="1"/>
  <c r="L64" i="3"/>
  <c r="K64" i="3"/>
  <c r="J64" i="3"/>
  <c r="I64" i="3"/>
  <c r="G64" i="3"/>
  <c r="H64" i="3" s="1"/>
  <c r="L63" i="3"/>
  <c r="K63" i="3"/>
  <c r="J63" i="3"/>
  <c r="I63" i="3"/>
  <c r="G63" i="3"/>
  <c r="H63" i="3" s="1"/>
  <c r="L62" i="3"/>
  <c r="K62" i="3"/>
  <c r="J62" i="3"/>
  <c r="I62" i="3"/>
  <c r="G62" i="3"/>
  <c r="H62" i="3" s="1"/>
  <c r="L61" i="3"/>
  <c r="K61" i="3"/>
  <c r="J61" i="3"/>
  <c r="I61" i="3"/>
  <c r="G61" i="3"/>
  <c r="H61" i="3" s="1"/>
  <c r="L60" i="3"/>
  <c r="K60" i="3"/>
  <c r="J60" i="3"/>
  <c r="I60" i="3"/>
  <c r="G60" i="3"/>
  <c r="H60" i="3" s="1"/>
  <c r="L59" i="3"/>
  <c r="K59" i="3"/>
  <c r="J59" i="3"/>
  <c r="I59" i="3"/>
  <c r="G59" i="3"/>
  <c r="H59" i="3" s="1"/>
  <c r="L58" i="3"/>
  <c r="K58" i="3"/>
  <c r="J58" i="3"/>
  <c r="I58" i="3"/>
  <c r="G58" i="3"/>
  <c r="H58" i="3" s="1"/>
  <c r="L57" i="3"/>
  <c r="K57" i="3"/>
  <c r="J57" i="3"/>
  <c r="I57" i="3"/>
  <c r="G57" i="3"/>
  <c r="H57" i="3" s="1"/>
  <c r="L56" i="3"/>
  <c r="K56" i="3"/>
  <c r="J56" i="3"/>
  <c r="I56" i="3"/>
  <c r="G56" i="3"/>
  <c r="H56" i="3" s="1"/>
  <c r="L55" i="3"/>
  <c r="K55" i="3"/>
  <c r="J55" i="3"/>
  <c r="I55" i="3"/>
  <c r="G55" i="3"/>
  <c r="H55" i="3" s="1"/>
  <c r="L54" i="3"/>
  <c r="K54" i="3"/>
  <c r="J54" i="3"/>
  <c r="I54" i="3"/>
  <c r="G54" i="3"/>
  <c r="H54" i="3" s="1"/>
  <c r="L53" i="3"/>
  <c r="K53" i="3"/>
  <c r="J53" i="3"/>
  <c r="I53" i="3"/>
  <c r="G53" i="3"/>
  <c r="H53" i="3" s="1"/>
  <c r="L52" i="3"/>
  <c r="K52" i="3"/>
  <c r="J52" i="3"/>
  <c r="I52" i="3"/>
  <c r="G52" i="3"/>
  <c r="H52" i="3" s="1"/>
  <c r="L51" i="3"/>
  <c r="K51" i="3"/>
  <c r="J51" i="3"/>
  <c r="I51" i="3"/>
  <c r="G51" i="3"/>
  <c r="H51" i="3" s="1"/>
  <c r="L50" i="3"/>
  <c r="K50" i="3"/>
  <c r="J50" i="3"/>
  <c r="I50" i="3"/>
  <c r="G50" i="3"/>
  <c r="H50" i="3" s="1"/>
  <c r="L49" i="3"/>
  <c r="K49" i="3"/>
  <c r="J49" i="3"/>
  <c r="I49" i="3"/>
  <c r="G49" i="3"/>
  <c r="H49" i="3" s="1"/>
  <c r="L48" i="3"/>
  <c r="K48" i="3"/>
  <c r="J48" i="3"/>
  <c r="I48" i="3"/>
  <c r="G48" i="3"/>
  <c r="H48" i="3" s="1"/>
  <c r="L47" i="3"/>
  <c r="K47" i="3"/>
  <c r="J47" i="3"/>
  <c r="I47" i="3"/>
  <c r="G47" i="3"/>
  <c r="H47" i="3" s="1"/>
  <c r="L46" i="3"/>
  <c r="K46" i="3"/>
  <c r="J46" i="3"/>
  <c r="I46" i="3"/>
  <c r="G46" i="3"/>
  <c r="H46" i="3" s="1"/>
  <c r="L45" i="3"/>
  <c r="K45" i="3"/>
  <c r="J45" i="3"/>
  <c r="I45" i="3"/>
  <c r="G45" i="3"/>
  <c r="H45" i="3" s="1"/>
  <c r="L44" i="3"/>
  <c r="K44" i="3"/>
  <c r="J44" i="3"/>
  <c r="I44" i="3"/>
  <c r="G44" i="3"/>
  <c r="H44" i="3" s="1"/>
  <c r="L43" i="3"/>
  <c r="K43" i="3"/>
  <c r="J43" i="3"/>
  <c r="I43" i="3"/>
  <c r="G43" i="3"/>
  <c r="H43" i="3" s="1"/>
  <c r="L42" i="3"/>
  <c r="K42" i="3"/>
  <c r="J42" i="3"/>
  <c r="I42" i="3"/>
  <c r="G42" i="3"/>
  <c r="H42" i="3" s="1"/>
  <c r="L41" i="3"/>
  <c r="K41" i="3"/>
  <c r="J41" i="3"/>
  <c r="I41" i="3"/>
  <c r="G41" i="3"/>
  <c r="H41" i="3" s="1"/>
  <c r="L40" i="3"/>
  <c r="K40" i="3"/>
  <c r="J40" i="3"/>
  <c r="I40" i="3"/>
  <c r="G40" i="3"/>
  <c r="H40" i="3" s="1"/>
  <c r="L39" i="3"/>
  <c r="K39" i="3"/>
  <c r="J39" i="3"/>
  <c r="I39" i="3"/>
  <c r="G39" i="3"/>
  <c r="H39" i="3" s="1"/>
  <c r="L38" i="3"/>
  <c r="K38" i="3"/>
  <c r="J38" i="3"/>
  <c r="I38" i="3"/>
  <c r="G38" i="3"/>
  <c r="H38" i="3" s="1"/>
  <c r="L37" i="3"/>
  <c r="K37" i="3"/>
  <c r="J37" i="3"/>
  <c r="I37" i="3"/>
  <c r="G37" i="3"/>
  <c r="H37" i="3" s="1"/>
  <c r="L36" i="3"/>
  <c r="K36" i="3"/>
  <c r="J36" i="3"/>
  <c r="I36" i="3"/>
  <c r="G36" i="3"/>
  <c r="H36" i="3" s="1"/>
  <c r="L35" i="3"/>
  <c r="K35" i="3"/>
  <c r="J35" i="3"/>
  <c r="I35" i="3"/>
  <c r="G35" i="3"/>
  <c r="H35" i="3" s="1"/>
  <c r="L34" i="3"/>
  <c r="K34" i="3"/>
  <c r="J34" i="3"/>
  <c r="I34" i="3"/>
  <c r="G34" i="3"/>
  <c r="H34" i="3" s="1"/>
  <c r="L33" i="3"/>
  <c r="K33" i="3"/>
  <c r="J33" i="3"/>
  <c r="I33" i="3"/>
  <c r="G33" i="3"/>
  <c r="H33" i="3" s="1"/>
  <c r="L32" i="3"/>
  <c r="K32" i="3"/>
  <c r="J32" i="3"/>
  <c r="I32" i="3"/>
  <c r="G32" i="3"/>
  <c r="H32" i="3" s="1"/>
  <c r="L31" i="3"/>
  <c r="K31" i="3"/>
  <c r="J31" i="3"/>
  <c r="I31" i="3"/>
  <c r="G31" i="3"/>
  <c r="H31" i="3" s="1"/>
  <c r="L30" i="3"/>
  <c r="K30" i="3"/>
  <c r="J30" i="3"/>
  <c r="I30" i="3"/>
  <c r="G30" i="3"/>
  <c r="H30" i="3" s="1"/>
  <c r="L29" i="3"/>
  <c r="K29" i="3"/>
  <c r="J29" i="3"/>
  <c r="I29" i="3"/>
  <c r="G29" i="3"/>
  <c r="H29" i="3" s="1"/>
  <c r="L28" i="3"/>
  <c r="K28" i="3"/>
  <c r="J28" i="3"/>
  <c r="I28" i="3"/>
  <c r="G28" i="3"/>
  <c r="H28" i="3" s="1"/>
  <c r="L27" i="3"/>
  <c r="K27" i="3"/>
  <c r="J27" i="3"/>
  <c r="I27" i="3"/>
  <c r="G27" i="3"/>
  <c r="H27" i="3" s="1"/>
  <c r="L26" i="3"/>
  <c r="K26" i="3"/>
  <c r="J26" i="3"/>
  <c r="I26" i="3"/>
  <c r="G26" i="3"/>
  <c r="H26" i="3" s="1"/>
  <c r="L25" i="3"/>
  <c r="K25" i="3"/>
  <c r="J25" i="3"/>
  <c r="I25" i="3"/>
  <c r="G25" i="3"/>
  <c r="H25" i="3" s="1"/>
  <c r="L24" i="3"/>
  <c r="K24" i="3"/>
  <c r="J24" i="3"/>
  <c r="I24" i="3"/>
  <c r="G24" i="3"/>
  <c r="H24" i="3" s="1"/>
  <c r="L23" i="3"/>
  <c r="K23" i="3"/>
  <c r="J23" i="3"/>
  <c r="I23" i="3"/>
  <c r="G23" i="3"/>
  <c r="H23" i="3" s="1"/>
  <c r="L22" i="3"/>
  <c r="K22" i="3"/>
  <c r="J22" i="3"/>
  <c r="I22" i="3"/>
  <c r="G22" i="3"/>
  <c r="H22" i="3" s="1"/>
  <c r="L21" i="3"/>
  <c r="K21" i="3"/>
  <c r="J21" i="3"/>
  <c r="I21" i="3"/>
  <c r="G21" i="3"/>
  <c r="H21" i="3" s="1"/>
  <c r="L20" i="3"/>
  <c r="K20" i="3"/>
  <c r="J20" i="3"/>
  <c r="I20" i="3"/>
  <c r="G20" i="3"/>
  <c r="H20" i="3" s="1"/>
  <c r="L19" i="3"/>
  <c r="K19" i="3"/>
  <c r="J19" i="3"/>
  <c r="I19" i="3"/>
  <c r="G19" i="3"/>
  <c r="H19" i="3" s="1"/>
  <c r="L18" i="3"/>
  <c r="K18" i="3"/>
  <c r="J18" i="3"/>
  <c r="I18" i="3"/>
  <c r="G18" i="3"/>
  <c r="H18" i="3" s="1"/>
  <c r="L17" i="3"/>
  <c r="K17" i="3"/>
  <c r="J17" i="3"/>
  <c r="I17" i="3"/>
  <c r="G17" i="3"/>
  <c r="H17" i="3" s="1"/>
  <c r="L16" i="3"/>
  <c r="K16" i="3"/>
  <c r="J16" i="3"/>
  <c r="I16" i="3"/>
  <c r="G16" i="3"/>
  <c r="H16" i="3" s="1"/>
  <c r="L15" i="3"/>
  <c r="K15" i="3"/>
  <c r="J15" i="3"/>
  <c r="I15" i="3"/>
  <c r="G15" i="3"/>
  <c r="H15" i="3" s="1"/>
  <c r="L14" i="3"/>
  <c r="K14" i="3"/>
  <c r="J14" i="3"/>
  <c r="I14" i="3"/>
  <c r="G14" i="3"/>
  <c r="H14" i="3" s="1"/>
  <c r="L13" i="3"/>
  <c r="K13" i="3"/>
  <c r="J13" i="3"/>
  <c r="I13" i="3"/>
  <c r="G13" i="3"/>
  <c r="H13" i="3" s="1"/>
  <c r="L12" i="3"/>
  <c r="K12" i="3"/>
  <c r="J12" i="3"/>
  <c r="I12" i="3"/>
  <c r="G12" i="3"/>
  <c r="H12" i="3" s="1"/>
  <c r="L11" i="3"/>
  <c r="K11" i="3"/>
  <c r="J11" i="3"/>
  <c r="I11" i="3"/>
  <c r="G11" i="3"/>
  <c r="H11" i="3" s="1"/>
  <c r="L10" i="3"/>
  <c r="K10" i="3"/>
  <c r="J10" i="3"/>
  <c r="I10" i="3"/>
  <c r="G10" i="3"/>
  <c r="H10" i="3" s="1"/>
  <c r="L9" i="3"/>
  <c r="K9" i="3"/>
  <c r="J9" i="3"/>
  <c r="I9" i="3"/>
  <c r="G9" i="3"/>
  <c r="H9" i="3" s="1"/>
  <c r="L8" i="3"/>
  <c r="K8" i="3"/>
  <c r="J8" i="3"/>
  <c r="I8" i="3"/>
  <c r="G8" i="3"/>
  <c r="H8" i="3" s="1"/>
  <c r="L7" i="3"/>
  <c r="K7" i="3"/>
  <c r="J7" i="3"/>
  <c r="I7" i="3"/>
  <c r="G7" i="3"/>
  <c r="H7" i="3" s="1"/>
  <c r="L6" i="3"/>
  <c r="K6" i="3"/>
  <c r="J6" i="3"/>
  <c r="I6" i="3"/>
  <c r="G6" i="3"/>
  <c r="H6" i="3" s="1"/>
  <c r="L5" i="3"/>
  <c r="K5" i="3"/>
  <c r="J5" i="3"/>
  <c r="I5" i="3"/>
  <c r="G5" i="3"/>
  <c r="H5" i="3" s="1"/>
  <c r="L4" i="3"/>
  <c r="K4" i="3"/>
  <c r="J4" i="3"/>
  <c r="I4" i="3"/>
  <c r="G4" i="3"/>
  <c r="H4" i="3" s="1"/>
  <c r="G3" i="3"/>
  <c r="H3" i="3" s="1"/>
  <c r="I3" i="3" s="1"/>
  <c r="L3" i="3" s="1"/>
  <c r="V7" i="2"/>
  <c r="J292" i="1"/>
  <c r="I292" i="1"/>
  <c r="H292" i="1"/>
  <c r="V113" i="1"/>
  <c r="U113" i="1"/>
  <c r="T113" i="1"/>
  <c r="O113" i="1"/>
  <c r="N113" i="1"/>
  <c r="M113" i="1"/>
  <c r="L113" i="1"/>
  <c r="K113" i="1"/>
  <c r="J113" i="1"/>
  <c r="I113" i="1"/>
  <c r="H113" i="1"/>
  <c r="AG37" i="2" l="1"/>
  <c r="R40" i="2" s="1"/>
  <c r="AC39" i="2"/>
  <c r="AG39" i="2" s="1"/>
  <c r="R42" i="2" s="1"/>
  <c r="AC16" i="2"/>
  <c r="AF16" i="2"/>
  <c r="AE16" i="2"/>
  <c r="AE38" i="2"/>
  <c r="AD38" i="2"/>
  <c r="AC38" i="2"/>
  <c r="AC17" i="2"/>
  <c r="AE17" i="2"/>
  <c r="W347" i="1"/>
  <c r="V292" i="1"/>
  <c r="W153" i="1"/>
  <c r="P292" i="1"/>
  <c r="X138" i="1"/>
  <c r="X130" i="1"/>
  <c r="Y130" i="1" s="1"/>
  <c r="X127" i="1"/>
  <c r="Y127" i="1" s="1"/>
  <c r="X321" i="1"/>
  <c r="Y321" i="1" s="1"/>
  <c r="X322" i="1"/>
  <c r="Y322" i="1" s="1"/>
  <c r="X323" i="1"/>
  <c r="Y323" i="1" s="1"/>
  <c r="X123" i="1"/>
  <c r="X143" i="1"/>
  <c r="X128" i="1"/>
  <c r="X134" i="1"/>
  <c r="X135" i="1"/>
  <c r="X139" i="1"/>
  <c r="X137" i="1"/>
  <c r="X132" i="1"/>
  <c r="X144" i="1"/>
  <c r="X141" i="1"/>
  <c r="X125" i="1"/>
  <c r="X133" i="1"/>
  <c r="X136" i="1"/>
  <c r="W113" i="1"/>
  <c r="Y13" i="1"/>
  <c r="X129" i="1"/>
  <c r="X146" i="1"/>
  <c r="X158" i="1"/>
  <c r="X140" i="1"/>
  <c r="X124" i="1"/>
  <c r="X152" i="1"/>
  <c r="X142" i="1"/>
  <c r="X145" i="1"/>
  <c r="X157" i="1"/>
  <c r="X149" i="1"/>
  <c r="X148" i="1"/>
  <c r="X154" i="1"/>
  <c r="X147" i="1"/>
  <c r="X150" i="1"/>
  <c r="J3" i="3"/>
  <c r="K3" i="3"/>
  <c r="AG38" i="2" l="1"/>
  <c r="R41" i="2" s="1"/>
  <c r="R43" i="2" s="1"/>
  <c r="V4" i="2" s="1"/>
  <c r="AG16" i="2"/>
  <c r="X356" i="1" s="1"/>
  <c r="AG17" i="2"/>
  <c r="Y129" i="1"/>
  <c r="Y139" i="1"/>
  <c r="Y138" i="1"/>
  <c r="Y128" i="1"/>
  <c r="Y144" i="1"/>
  <c r="Y143" i="1"/>
  <c r="Y141" i="1"/>
  <c r="Y123" i="1"/>
  <c r="Y137" i="1"/>
  <c r="Y125" i="1"/>
  <c r="Y135" i="1"/>
  <c r="Y134" i="1"/>
  <c r="Y132" i="1"/>
  <c r="Y150" i="1"/>
  <c r="Y146" i="1"/>
  <c r="Y145" i="1"/>
  <c r="Y152" i="1"/>
  <c r="Y124" i="1"/>
  <c r="Y136" i="1"/>
  <c r="Y133" i="1"/>
  <c r="X113" i="1"/>
  <c r="X155" i="1"/>
  <c r="Y155" i="1" s="1"/>
  <c r="Y149" i="1"/>
  <c r="Y142" i="1"/>
  <c r="X156" i="1"/>
  <c r="Y156" i="1" s="1"/>
  <c r="Y140" i="1"/>
  <c r="X151" i="1"/>
  <c r="Y151" i="1" s="1"/>
  <c r="X131" i="1"/>
  <c r="Y131" i="1" s="1"/>
  <c r="X153" i="1"/>
  <c r="Y153" i="1" s="1"/>
  <c r="Y158" i="1"/>
  <c r="X159" i="1"/>
  <c r="Y159" i="1" s="1"/>
  <c r="X126" i="1"/>
  <c r="Y126" i="1" s="1"/>
  <c r="Y157" i="1"/>
  <c r="Y113" i="1"/>
  <c r="Y154" i="1"/>
  <c r="W292" i="1"/>
  <c r="W348" i="1" s="1"/>
  <c r="Y148" i="1"/>
  <c r="Y147" i="1"/>
  <c r="X357" i="1" l="1"/>
  <c r="X359" i="1" s="1"/>
  <c r="Y301" i="1"/>
  <c r="Y347" i="1" s="1"/>
  <c r="X347" i="1"/>
  <c r="X292" i="1"/>
  <c r="Y292" i="1"/>
  <c r="Y348" i="1" l="1"/>
  <c r="X348" i="1"/>
  <c r="W35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Bramble, Melissa (WDA)</author>
  </authors>
  <commentList>
    <comment ref="V4" authorId="0" shapeId="0" xr:uid="{05EDF35D-9387-4479-A809-D6CC3C31B836}">
      <text>
        <r>
          <rPr>
            <b/>
            <sz val="9"/>
            <color indexed="81"/>
            <rFont val="Tahoma"/>
            <family val="2"/>
          </rPr>
          <t xml:space="preserve">Populates from </t>
        </r>
        <r>
          <rPr>
            <b/>
            <i/>
            <sz val="9"/>
            <color indexed="81"/>
            <rFont val="Tahoma"/>
            <family val="2"/>
          </rPr>
          <t xml:space="preserve">Training Plan </t>
        </r>
        <r>
          <rPr>
            <b/>
            <sz val="9"/>
            <color indexed="81"/>
            <rFont val="Tahoma"/>
            <family val="2"/>
          </rPr>
          <t>tab (number to be trained - Column O1)</t>
        </r>
      </text>
    </comment>
    <comment ref="V5" authorId="0" shapeId="0" xr:uid="{65683C3C-8796-45A2-947B-41BE0A4B0AAC}">
      <text>
        <r>
          <rPr>
            <b/>
            <sz val="9"/>
            <color indexed="81"/>
            <rFont val="Tahoma"/>
            <family val="2"/>
          </rPr>
          <t xml:space="preserve">Populates from </t>
        </r>
        <r>
          <rPr>
            <b/>
            <i/>
            <sz val="9"/>
            <color indexed="81"/>
            <rFont val="Tahoma"/>
            <family val="2"/>
          </rPr>
          <t xml:space="preserve">Training Plan </t>
        </r>
        <r>
          <rPr>
            <b/>
            <sz val="9"/>
            <color indexed="81"/>
            <rFont val="Tahoma"/>
            <family val="2"/>
          </rPr>
          <t>tab (number to be trained - Column O1)</t>
        </r>
      </text>
    </comment>
    <comment ref="V6" authorId="0" shapeId="0" xr:uid="{6949A862-844C-4E3E-BD8F-940838AD3D09}">
      <text>
        <r>
          <rPr>
            <b/>
            <sz val="9"/>
            <color indexed="81"/>
            <rFont val="Tahoma"/>
            <family val="2"/>
          </rPr>
          <t xml:space="preserve">Populates based on hourly wage at completion of training entered in column F on </t>
        </r>
        <r>
          <rPr>
            <b/>
            <i/>
            <sz val="9"/>
            <color indexed="81"/>
            <rFont val="Tahoma"/>
            <family val="2"/>
          </rPr>
          <t>Verification Form</t>
        </r>
        <r>
          <rPr>
            <b/>
            <sz val="9"/>
            <color indexed="81"/>
            <rFont val="Tahoma"/>
            <family val="2"/>
          </rPr>
          <t xml:space="preserve"> tab</t>
        </r>
      </text>
    </comment>
    <comment ref="V7" authorId="0" shapeId="0" xr:uid="{37F7F707-E5F4-4660-938E-B0CF35A80C38}">
      <text>
        <r>
          <rPr>
            <b/>
            <sz val="9"/>
            <color indexed="81"/>
            <rFont val="Tahoma"/>
            <family val="2"/>
          </rPr>
          <t xml:space="preserve">Populates from 6 months post-training wage column m on </t>
        </r>
        <r>
          <rPr>
            <b/>
            <i/>
            <sz val="9"/>
            <color indexed="81"/>
            <rFont val="Tahoma"/>
            <family val="2"/>
          </rPr>
          <t>Verification Form</t>
        </r>
        <r>
          <rPr>
            <b/>
            <sz val="9"/>
            <color indexed="81"/>
            <rFont val="Tahoma"/>
            <family val="2"/>
          </rPr>
          <t xml:space="preserve"> tab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<sst xmlns="http://schemas.openxmlformats.org/spreadsheetml/2006/main" count="384" uniqueCount="168">
  <si>
    <t>Employer Information</t>
  </si>
  <si>
    <t>Employer Name</t>
  </si>
  <si>
    <t>County</t>
  </si>
  <si>
    <t>DEI</t>
  </si>
  <si>
    <t>Industry</t>
  </si>
  <si>
    <t>Incumbent Worker - Non Apprentice</t>
  </si>
  <si>
    <t>Classroom Training</t>
  </si>
  <si>
    <t>Employee Last Name</t>
  </si>
  <si>
    <t>Employee First Name</t>
  </si>
  <si>
    <t>Job Title</t>
  </si>
  <si>
    <t>Hourly Wage</t>
  </si>
  <si>
    <t>Credential Earned</t>
  </si>
  <si>
    <t xml:space="preserve">Name of Training Provider </t>
  </si>
  <si>
    <t>Total of classroom training per person</t>
  </si>
  <si>
    <t>Total Amount of Going PRO Talent Fund requested (not to exceed the allowable limits per trainee)</t>
  </si>
  <si>
    <t>Employer Cash Contribution (amount above  request)</t>
  </si>
  <si>
    <t>Expected Training Start Date</t>
  </si>
  <si>
    <t>Expected Training End Date</t>
  </si>
  <si>
    <t>Training Type</t>
  </si>
  <si>
    <t>Training Name</t>
  </si>
  <si>
    <t>New Employee - Non Apprentice</t>
  </si>
  <si>
    <t>CLASSROOM TRAINING</t>
  </si>
  <si>
    <t>OJT</t>
  </si>
  <si>
    <t>WHEN HIRED - Last Name</t>
  </si>
  <si>
    <t>WHEN HIRED - First Name</t>
  </si>
  <si>
    <t>WHEN HIRED - Actual Starting Wage</t>
  </si>
  <si>
    <t>WHEN HIRED - Hire Date</t>
  </si>
  <si>
    <t>Job title of position to be filled</t>
  </si>
  <si>
    <t>Credential Earned (Classroom Training Only)</t>
  </si>
  <si>
    <t xml:space="preserve">On-the-Job Training at Company </t>
  </si>
  <si>
    <t>Total of NEW HIRE Classroom Training</t>
  </si>
  <si>
    <t>Total cost of all NEW HIRE training</t>
  </si>
  <si>
    <t>Training course</t>
  </si>
  <si>
    <t>Training  course</t>
  </si>
  <si>
    <t>Planned Hourly wage of position to be filled</t>
  </si>
  <si>
    <t>Number of hours trained on the job</t>
  </si>
  <si>
    <t>Total of NEW HIRE OJT</t>
  </si>
  <si>
    <t>U.S. DOL Registered Apprenticeship</t>
  </si>
  <si>
    <t>Registration # from SOM</t>
  </si>
  <si>
    <t>New Hire Apprentice - Hire Date</t>
  </si>
  <si>
    <t>Actual Hourly Wage</t>
  </si>
  <si>
    <t>Last Name of Apprentice</t>
  </si>
  <si>
    <t>First Name of Apprentice</t>
  </si>
  <si>
    <t xml:space="preserve"> Name of Apprenticeship Program
(i.e. Electrician, Medical Assistant, etc)</t>
  </si>
  <si>
    <t>New Hire or Incumbent Apprentice?
(select from dropdown)</t>
  </si>
  <si>
    <t>Apprenticeship Start Date (from RAPIDS)</t>
  </si>
  <si>
    <t>Total of apprenticeship classroom training per person</t>
  </si>
  <si>
    <t>Total cost of all  APPRENTICE training</t>
  </si>
  <si>
    <t>Planned Hourly Wage</t>
  </si>
  <si>
    <t xml:space="preserve">Number of Hours </t>
  </si>
  <si>
    <t>Total of OJT</t>
  </si>
  <si>
    <t>Totals</t>
  </si>
  <si>
    <t>Going Pro Application Summary</t>
  </si>
  <si>
    <t>Total Amount Requested</t>
  </si>
  <si>
    <t>Application Scoring Summary:</t>
  </si>
  <si>
    <t>High Priority Industry Sector</t>
  </si>
  <si>
    <t>USDOL Reg. Apprentices</t>
  </si>
  <si>
    <t>College Credit</t>
  </si>
  <si>
    <t>Average Hourly Wage</t>
  </si>
  <si>
    <t>Total Score</t>
  </si>
  <si>
    <t>New Hire Last Name</t>
  </si>
  <si>
    <t>New Hire First Name</t>
  </si>
  <si>
    <t>Training Start Date 
(Date of Hire)</t>
  </si>
  <si>
    <t>Position</t>
  </si>
  <si>
    <t># of Hours Required for Training</t>
  </si>
  <si>
    <t>Total Training Weeks</t>
  </si>
  <si>
    <t>Total # of Training Week Days</t>
  </si>
  <si>
    <t>Training End Date</t>
  </si>
  <si>
    <t>30 Days</t>
  </si>
  <si>
    <t>60 Days</t>
  </si>
  <si>
    <t>90 Days</t>
  </si>
  <si>
    <t>Term Date 
(if applicable)</t>
  </si>
  <si>
    <t>Individual Qualifies for Targeted Incentives</t>
  </si>
  <si>
    <t>Date all new hires need to be hired:</t>
  </si>
  <si>
    <t>Smith</t>
  </si>
  <si>
    <t>Richelle</t>
  </si>
  <si>
    <t>Total # of New Hires Approved</t>
  </si>
  <si>
    <r>
      <t xml:space="preserve">Going PRO Talent Fund Verification Form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i/>
        <u/>
        <sz val="12"/>
        <color theme="1"/>
        <rFont val="Calibri"/>
        <family val="2"/>
        <scheme val="minor"/>
      </rPr>
      <t>ONLY INDIVIDUALS WHO COMPLETED TRAINING SHOULD BE LISTED</t>
    </r>
  </si>
  <si>
    <r>
      <t xml:space="preserve">*Please ensure these names match those from </t>
    </r>
    <r>
      <rPr>
        <b/>
        <i/>
        <u/>
        <sz val="11"/>
        <color theme="1"/>
        <rFont val="Calibri"/>
        <family val="2"/>
        <scheme val="minor"/>
      </rPr>
      <t>both</t>
    </r>
    <r>
      <rPr>
        <b/>
        <i/>
        <sz val="11"/>
        <color theme="1"/>
        <rFont val="Calibri"/>
        <family val="2"/>
        <scheme val="minor"/>
      </rPr>
      <t xml:space="preserve"> the current employee and new employee sections on the training plan 
(if more rows are needed, please add)</t>
    </r>
  </si>
  <si>
    <t>This section to be completed upon completion of Classroom/Customized  Training, On-the-Job Training and Apprenticeship Training</t>
  </si>
  <si>
    <t>FINAL</t>
  </si>
  <si>
    <t>Six Months Post-Training</t>
  </si>
  <si>
    <t>**Names and wages can be copied and pasted from the training plan</t>
  </si>
  <si>
    <t>Name of Employees</t>
  </si>
  <si>
    <t>Hourly Wage Pre-Training</t>
  </si>
  <si>
    <t>If new employee qualified for one of the targeted incentives, identify which one from dropdown menu</t>
  </si>
  <si>
    <t>Hourly Wage at Completion of Going PRO Talent Fund - funded training</t>
  </si>
  <si>
    <t xml:space="preserve"> Type(s) of Training                        </t>
  </si>
  <si>
    <t>New Employee with OJT 
Still Employed at # of Days (indicate "x" to all that apply)</t>
  </si>
  <si>
    <t>Term Date, if applicable</t>
  </si>
  <si>
    <r>
      <rPr>
        <b/>
        <sz val="10"/>
        <color theme="1"/>
        <rFont val="Calibri"/>
        <family val="2"/>
        <scheme val="minor"/>
      </rPr>
      <t>Hourly Wage at Six Months Post-Training</t>
    </r>
    <r>
      <rPr>
        <sz val="10"/>
        <color theme="1"/>
        <rFont val="Calibri"/>
        <family val="2"/>
        <scheme val="minor"/>
      </rPr>
      <t xml:space="preserve"> - If the individual is </t>
    </r>
    <r>
      <rPr>
        <b/>
        <i/>
        <u/>
        <sz val="10"/>
        <color theme="1"/>
        <rFont val="Calibri"/>
        <family val="2"/>
        <scheme val="minor"/>
      </rPr>
      <t>not</t>
    </r>
    <r>
      <rPr>
        <sz val="10"/>
        <color theme="1"/>
        <rFont val="Calibri"/>
        <family val="2"/>
        <scheme val="minor"/>
      </rPr>
      <t xml:space="preserve"> </t>
    </r>
    <r>
      <rPr>
        <b/>
        <u/>
        <sz val="10"/>
        <color theme="1"/>
        <rFont val="Calibri"/>
        <family val="2"/>
        <scheme val="minor"/>
      </rPr>
      <t>employed</t>
    </r>
    <r>
      <rPr>
        <sz val="10"/>
        <color theme="1"/>
        <rFont val="Calibri"/>
        <family val="2"/>
        <scheme val="minor"/>
      </rPr>
      <t xml:space="preserve"> six months post-training </t>
    </r>
    <r>
      <rPr>
        <u/>
        <sz val="10"/>
        <color theme="1"/>
        <rFont val="Calibri"/>
        <family val="2"/>
        <scheme val="minor"/>
      </rPr>
      <t>no wage should be listed</t>
    </r>
  </si>
  <si>
    <t>Total Score at end of GPTF</t>
  </si>
  <si>
    <t xml:space="preserve">Number of individuals to be trained - </t>
  </si>
  <si>
    <t xml:space="preserve">Actual number of individuals trained -  </t>
  </si>
  <si>
    <t xml:space="preserve">Number of individuals still employed six months post-training - </t>
  </si>
  <si>
    <t>Last Name</t>
  </si>
  <si>
    <t>First Name</t>
  </si>
  <si>
    <t>30 days</t>
  </si>
  <si>
    <t>60 days</t>
  </si>
  <si>
    <t>90 days</t>
  </si>
  <si>
    <t>FOR MWA USE ONLY</t>
  </si>
  <si>
    <t>Planned Average Hourly Wage @ Application</t>
  </si>
  <si>
    <t>Scoring Cat</t>
  </si>
  <si>
    <t>Scoring Criteria</t>
  </si>
  <si>
    <t>VALUES</t>
  </si>
  <si>
    <t>Score</t>
  </si>
  <si>
    <t>Average Hourly Wage @ Completion of Training</t>
  </si>
  <si>
    <t>Average Hourly Wage @ 6MV</t>
  </si>
  <si>
    <t>Incumbent Employees</t>
  </si>
  <si>
    <t>Total Trained</t>
  </si>
  <si>
    <t>Earned College Credit</t>
  </si>
  <si>
    <t>County Wages</t>
  </si>
  <si>
    <t>New Employees</t>
  </si>
  <si>
    <t>Allegan</t>
  </si>
  <si>
    <t>Berry</t>
  </si>
  <si>
    <t>Ionia</t>
  </si>
  <si>
    <t>Kent</t>
  </si>
  <si>
    <t>Apprentices</t>
  </si>
  <si>
    <t>Montcalm</t>
  </si>
  <si>
    <t>Total New Hires</t>
  </si>
  <si>
    <t>Muskegon</t>
  </si>
  <si>
    <t>Total New Hire Earned College Credit</t>
  </si>
  <si>
    <t>Ottawa</t>
  </si>
  <si>
    <t>Total Incumbent</t>
  </si>
  <si>
    <t>Total Incumbent Earned College Credit</t>
  </si>
  <si>
    <t>Score at end of GPTF</t>
  </si>
  <si>
    <t>FINAL Score Overview</t>
  </si>
  <si>
    <t>Total</t>
  </si>
  <si>
    <t>Planned Employee counts</t>
  </si>
  <si>
    <t>Total of planned wages</t>
  </si>
  <si>
    <t>Total of acutal wages</t>
  </si>
  <si>
    <t>In-Person</t>
  </si>
  <si>
    <t>Incumbent</t>
  </si>
  <si>
    <t>Virtual</t>
  </si>
  <si>
    <t>New Hire</t>
  </si>
  <si>
    <t>ABC Company</t>
  </si>
  <si>
    <t>Women-owned</t>
  </si>
  <si>
    <t>Healthcare</t>
  </si>
  <si>
    <t>John</t>
  </si>
  <si>
    <t>Medical Assistant</t>
  </si>
  <si>
    <t>Non-college Credit</t>
  </si>
  <si>
    <t>Grand Rapids Community College</t>
  </si>
  <si>
    <t>On Site</t>
  </si>
  <si>
    <t>Community Health Worker Training</t>
  </si>
  <si>
    <t>Davis</t>
  </si>
  <si>
    <t>Carol</t>
  </si>
  <si>
    <t>CNA</t>
  </si>
  <si>
    <t>Physical Therapist</t>
  </si>
  <si>
    <t>Spinal Institute</t>
  </si>
  <si>
    <t>Online</t>
  </si>
  <si>
    <t>Lumbar Spine</t>
  </si>
  <si>
    <t>Registered Nurse</t>
  </si>
  <si>
    <t>TBD</t>
  </si>
  <si>
    <t>Jones</t>
  </si>
  <si>
    <t>Samantha</t>
  </si>
  <si>
    <t>Lake Michigan College</t>
  </si>
  <si>
    <t>MEDA 102: Law &amp; Ethics for Medical Assistants</t>
  </si>
  <si>
    <t>Surgical Technician</t>
  </si>
  <si>
    <t>SURG 101: Surgical Asepsis</t>
  </si>
  <si>
    <t>Johnson</t>
  </si>
  <si>
    <t>Sara</t>
  </si>
  <si>
    <t>Dry Needling Experts</t>
  </si>
  <si>
    <t>Provider Site in MI</t>
  </si>
  <si>
    <t>Biomechanics with Pain Science</t>
  </si>
  <si>
    <t>Williams</t>
  </si>
  <si>
    <t>Robert</t>
  </si>
  <si>
    <t>Miller</t>
  </si>
  <si>
    <t>Joseph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</si>
</sst>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m/d/yy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i/>
      <u/>
      <sz val="12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i/>
      <sz val="9"/>
      <color indexed="8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i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FFFFFF"/>
      <name val="Calibri"/>
      <family val="2"/>
      <charset val="1"/>
    </font>
    <font>
      <sz val="20"/>
      <color rgb="FFFFFFFF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darkUp">
        <bgColor theme="6" tint="0.39997558519241921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241F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4B084"/>
        <bgColor indexed="64"/>
      </patternFill>
    </fill>
  </fills>
  <borders count="1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4">
    <xf numFmtId="0" fontId="0" fillId="0" borderId="0" xfId="0"/>
    <xf numFmtId="0" fontId="0" fillId="0" borderId="13" xfId="0" applyBorder="1" applyProtection="1">
      <protection locked="0"/>
    </xf>
    <xf numFmtId="14" fontId="5" fillId="4" borderId="13" xfId="1" applyNumberFormat="1" applyFont="1" applyFill="1" applyBorder="1" applyAlignment="1" applyProtection="1">
      <alignment horizontal="center" vertical="center" wrapText="1"/>
      <protection locked="0"/>
    </xf>
    <xf numFmtId="44" fontId="0" fillId="3" borderId="13" xfId="1" applyFont="1" applyFill="1" applyBorder="1" applyAlignment="1" applyProtection="1">
      <alignment wrapText="1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44" fontId="0" fillId="0" borderId="0" xfId="1" applyFont="1" applyFill="1" applyAlignment="1" applyProtection="1">
      <alignment wrapText="1"/>
      <protection locked="0"/>
    </xf>
    <xf numFmtId="37" fontId="0" fillId="0" borderId="0" xfId="1" applyNumberFormat="1" applyFont="1" applyFill="1" applyAlignment="1" applyProtection="1">
      <alignment wrapText="1"/>
      <protection locked="0"/>
    </xf>
    <xf numFmtId="44" fontId="0" fillId="0" borderId="1" xfId="1" applyFont="1" applyFill="1" applyBorder="1" applyAlignment="1" applyProtection="1">
      <alignment wrapText="1"/>
    </xf>
    <xf numFmtId="44" fontId="0" fillId="0" borderId="14" xfId="1" applyFont="1" applyFill="1" applyBorder="1" applyProtection="1"/>
    <xf numFmtId="44" fontId="0" fillId="0" borderId="0" xfId="1" applyFont="1" applyFill="1" applyProtection="1">
      <protection locked="0"/>
    </xf>
    <xf numFmtId="0" fontId="0" fillId="2" borderId="0" xfId="0" applyFill="1"/>
    <xf numFmtId="14" fontId="5" fillId="9" borderId="13" xfId="1" applyNumberFormat="1" applyFont="1" applyFill="1" applyBorder="1" applyAlignment="1" applyProtection="1">
      <alignment horizontal="center" vertical="center" wrapText="1"/>
      <protection locked="0"/>
    </xf>
    <xf numFmtId="44" fontId="0" fillId="9" borderId="13" xfId="1" applyFont="1" applyFill="1" applyBorder="1" applyAlignment="1" applyProtection="1">
      <alignment wrapText="1"/>
    </xf>
    <xf numFmtId="14" fontId="5" fillId="3" borderId="13" xfId="1" applyNumberFormat="1" applyFont="1" applyFill="1" applyBorder="1" applyAlignment="1" applyProtection="1">
      <alignment horizontal="center" vertical="center" wrapText="1"/>
      <protection locked="0"/>
    </xf>
    <xf numFmtId="44" fontId="1" fillId="3" borderId="13" xfId="1" applyFont="1" applyFill="1" applyBorder="1" applyAlignment="1" applyProtection="1">
      <alignment wrapText="1"/>
    </xf>
    <xf numFmtId="44" fontId="1" fillId="9" borderId="13" xfId="1" applyFont="1" applyFill="1" applyBorder="1" applyAlignment="1" applyProtection="1">
      <alignment wrapText="1"/>
    </xf>
    <xf numFmtId="44" fontId="1" fillId="9" borderId="13" xfId="1" applyFont="1" applyFill="1" applyBorder="1" applyAlignment="1" applyProtection="1">
      <alignment horizontal="left"/>
    </xf>
    <xf numFmtId="44" fontId="2" fillId="4" borderId="35" xfId="1" applyFont="1" applyFill="1" applyBorder="1" applyAlignment="1" applyProtection="1"/>
    <xf numFmtId="44" fontId="2" fillId="4" borderId="35" xfId="1" applyFont="1" applyFill="1" applyBorder="1" applyAlignment="1" applyProtection="1">
      <alignment horizontal="left"/>
    </xf>
    <xf numFmtId="44" fontId="0" fillId="0" borderId="13" xfId="1" applyFont="1" applyFill="1" applyBorder="1" applyAlignment="1" applyProtection="1">
      <alignment wrapText="1"/>
      <protection locked="0"/>
    </xf>
    <xf numFmtId="44" fontId="0" fillId="9" borderId="15" xfId="1" applyFont="1" applyFill="1" applyBorder="1" applyAlignment="1" applyProtection="1">
      <alignment wrapText="1"/>
    </xf>
    <xf numFmtId="44" fontId="1" fillId="9" borderId="15" xfId="1" applyFont="1" applyFill="1" applyBorder="1" applyAlignment="1" applyProtection="1">
      <alignment wrapText="1"/>
    </xf>
    <xf numFmtId="44" fontId="5" fillId="3" borderId="37" xfId="1" applyFont="1" applyFill="1" applyBorder="1" applyAlignment="1" applyProtection="1">
      <alignment horizontal="center" vertical="center" wrapText="1"/>
      <protection locked="0"/>
    </xf>
    <xf numFmtId="14" fontId="5" fillId="3" borderId="5" xfId="1" applyNumberFormat="1" applyFont="1" applyFill="1" applyBorder="1" applyAlignment="1" applyProtection="1">
      <alignment horizontal="center" vertical="center" wrapText="1"/>
      <protection locked="0"/>
    </xf>
    <xf numFmtId="44" fontId="5" fillId="3" borderId="38" xfId="1" applyFont="1" applyFill="1" applyBorder="1" applyAlignment="1" applyProtection="1">
      <alignment horizontal="center" vertical="center" wrapText="1"/>
      <protection locked="0"/>
    </xf>
    <xf numFmtId="44" fontId="0" fillId="3" borderId="15" xfId="1" applyFont="1" applyFill="1" applyBorder="1" applyAlignment="1" applyProtection="1">
      <alignment wrapText="1"/>
    </xf>
    <xf numFmtId="44" fontId="1" fillId="3" borderId="15" xfId="1" applyFont="1" applyFill="1" applyBorder="1" applyAlignment="1" applyProtection="1">
      <alignment wrapText="1"/>
    </xf>
    <xf numFmtId="14" fontId="0" fillId="0" borderId="13" xfId="1" applyNumberFormat="1" applyFont="1" applyFill="1" applyBorder="1" applyAlignment="1" applyProtection="1">
      <alignment wrapText="1"/>
      <protection locked="0"/>
    </xf>
    <xf numFmtId="44" fontId="0" fillId="0" borderId="15" xfId="1" applyFont="1" applyFill="1" applyBorder="1" applyAlignment="1" applyProtection="1">
      <alignment wrapText="1"/>
      <protection locked="0"/>
    </xf>
    <xf numFmtId="44" fontId="5" fillId="9" borderId="37" xfId="1" applyFont="1" applyFill="1" applyBorder="1" applyAlignment="1" applyProtection="1">
      <alignment horizontal="center" vertical="center" wrapText="1"/>
      <protection locked="0"/>
    </xf>
    <xf numFmtId="14" fontId="5" fillId="9" borderId="5" xfId="1" applyNumberFormat="1" applyFont="1" applyFill="1" applyBorder="1" applyAlignment="1" applyProtection="1">
      <alignment horizontal="center" vertical="center" wrapText="1"/>
      <protection locked="0"/>
    </xf>
    <xf numFmtId="44" fontId="5" fillId="9" borderId="38" xfId="1" applyFont="1" applyFill="1" applyBorder="1" applyAlignment="1" applyProtection="1">
      <alignment horizontal="center" vertical="center" wrapText="1"/>
      <protection locked="0"/>
    </xf>
    <xf numFmtId="44" fontId="5" fillId="4" borderId="51" xfId="1" applyFont="1" applyFill="1" applyBorder="1" applyAlignment="1" applyProtection="1">
      <alignment horizontal="center" vertical="center" wrapText="1"/>
      <protection locked="0"/>
    </xf>
    <xf numFmtId="44" fontId="5" fillId="4" borderId="52" xfId="1" applyFont="1" applyFill="1" applyBorder="1" applyAlignment="1" applyProtection="1">
      <alignment horizontal="center" vertical="center" wrapText="1"/>
      <protection locked="0"/>
    </xf>
    <xf numFmtId="14" fontId="5" fillId="4" borderId="53" xfId="1" applyNumberFormat="1" applyFont="1" applyFill="1" applyBorder="1" applyAlignment="1" applyProtection="1">
      <alignment horizontal="center" vertical="center" wrapText="1"/>
      <protection locked="0"/>
    </xf>
    <xf numFmtId="44" fontId="5" fillId="4" borderId="35" xfId="1" applyFont="1" applyFill="1" applyBorder="1" applyAlignment="1" applyProtection="1">
      <alignment horizontal="center" vertical="center" wrapText="1"/>
      <protection locked="0"/>
    </xf>
    <xf numFmtId="44" fontId="5" fillId="4" borderId="54" xfId="1" applyFont="1" applyFill="1" applyBorder="1" applyAlignment="1" applyProtection="1">
      <alignment horizontal="center" vertical="center" wrapText="1"/>
      <protection locked="0"/>
    </xf>
    <xf numFmtId="14" fontId="5" fillId="9" borderId="7" xfId="1" applyNumberFormat="1" applyFont="1" applyFill="1" applyBorder="1" applyAlignment="1" applyProtection="1">
      <alignment horizontal="center" vertical="center" wrapText="1"/>
      <protection locked="0"/>
    </xf>
    <xf numFmtId="44" fontId="2" fillId="4" borderId="15" xfId="1" applyFont="1" applyFill="1" applyBorder="1" applyAlignment="1" applyProtection="1">
      <alignment wrapText="1"/>
    </xf>
    <xf numFmtId="14" fontId="0" fillId="0" borderId="15" xfId="1" applyNumberFormat="1" applyFont="1" applyFill="1" applyBorder="1" applyAlignment="1" applyProtection="1">
      <alignment wrapText="1"/>
      <protection locked="0"/>
    </xf>
    <xf numFmtId="44" fontId="2" fillId="3" borderId="35" xfId="1" applyFont="1" applyFill="1" applyBorder="1" applyAlignment="1" applyProtection="1">
      <alignment wrapText="1"/>
    </xf>
    <xf numFmtId="1" fontId="0" fillId="0" borderId="15" xfId="1" applyNumberFormat="1" applyFont="1" applyFill="1" applyBorder="1" applyAlignment="1" applyProtection="1">
      <alignment wrapText="1"/>
      <protection locked="0"/>
    </xf>
    <xf numFmtId="44" fontId="5" fillId="3" borderId="66" xfId="1" applyFont="1" applyFill="1" applyBorder="1" applyAlignment="1" applyProtection="1">
      <alignment horizontal="center" vertical="center" wrapText="1"/>
    </xf>
    <xf numFmtId="44" fontId="5" fillId="3" borderId="30" xfId="1" applyFont="1" applyFill="1" applyBorder="1" applyAlignment="1" applyProtection="1">
      <alignment horizontal="center" vertical="center" wrapText="1"/>
    </xf>
    <xf numFmtId="44" fontId="5" fillId="3" borderId="31" xfId="1" applyFont="1" applyFill="1" applyBorder="1" applyAlignment="1" applyProtection="1">
      <alignment horizontal="center" vertical="center" wrapText="1"/>
    </xf>
    <xf numFmtId="44" fontId="5" fillId="9" borderId="15" xfId="1" applyFont="1" applyFill="1" applyBorder="1" applyAlignment="1" applyProtection="1">
      <alignment horizontal="center" wrapText="1"/>
      <protection locked="0"/>
    </xf>
    <xf numFmtId="44" fontId="5" fillId="9" borderId="10" xfId="1" applyFont="1" applyFill="1" applyBorder="1" applyAlignment="1" applyProtection="1">
      <alignment horizontal="center" wrapText="1"/>
      <protection locked="0"/>
    </xf>
    <xf numFmtId="0" fontId="0" fillId="0" borderId="15" xfId="1" applyNumberFormat="1" applyFont="1" applyFill="1" applyBorder="1" applyAlignment="1" applyProtection="1">
      <alignment wrapText="1"/>
      <protection locked="0"/>
    </xf>
    <xf numFmtId="44" fontId="5" fillId="3" borderId="15" xfId="1" applyFont="1" applyFill="1" applyBorder="1" applyAlignment="1" applyProtection="1">
      <alignment horizontal="center" vertical="center" wrapText="1"/>
      <protection locked="0"/>
    </xf>
    <xf numFmtId="44" fontId="5" fillId="3" borderId="14" xfId="1" applyFont="1" applyFill="1" applyBorder="1" applyAlignment="1" applyProtection="1">
      <alignment horizontal="center" vertical="center" wrapText="1"/>
      <protection locked="0"/>
    </xf>
    <xf numFmtId="44" fontId="3" fillId="8" borderId="13" xfId="1" applyFont="1" applyFill="1" applyBorder="1" applyAlignment="1" applyProtection="1">
      <alignment wrapText="1"/>
    </xf>
    <xf numFmtId="0" fontId="20" fillId="14" borderId="15" xfId="0" applyFont="1" applyFill="1" applyBorder="1" applyProtection="1">
      <protection locked="0"/>
    </xf>
    <xf numFmtId="0" fontId="20" fillId="14" borderId="13" xfId="0" applyFont="1" applyFill="1" applyBorder="1" applyProtection="1">
      <protection locked="0"/>
    </xf>
    <xf numFmtId="0" fontId="0" fillId="14" borderId="15" xfId="0" applyFill="1" applyBorder="1" applyProtection="1">
      <protection locked="0"/>
    </xf>
    <xf numFmtId="0" fontId="0" fillId="14" borderId="13" xfId="0" applyFill="1" applyBorder="1" applyProtection="1">
      <protection locked="0"/>
    </xf>
    <xf numFmtId="14" fontId="20" fillId="14" borderId="12" xfId="1" applyNumberFormat="1" applyFont="1" applyFill="1" applyBorder="1" applyProtection="1">
      <protection locked="0"/>
    </xf>
    <xf numFmtId="37" fontId="5" fillId="9" borderId="73" xfId="1" applyNumberFormat="1" applyFont="1" applyFill="1" applyBorder="1" applyAlignment="1" applyProtection="1">
      <alignment horizontal="center" vertical="center" wrapText="1"/>
    </xf>
    <xf numFmtId="37" fontId="5" fillId="9" borderId="74" xfId="1" applyNumberFormat="1" applyFont="1" applyFill="1" applyBorder="1" applyAlignment="1" applyProtection="1">
      <alignment horizontal="center" vertical="center" wrapText="1"/>
    </xf>
    <xf numFmtId="44" fontId="5" fillId="9" borderId="75" xfId="1" applyFont="1" applyFill="1" applyBorder="1" applyAlignment="1" applyProtection="1">
      <alignment horizontal="center" vertical="center" wrapText="1"/>
    </xf>
    <xf numFmtId="14" fontId="0" fillId="14" borderId="15" xfId="0" applyNumberFormat="1" applyFill="1" applyBorder="1" applyProtection="1">
      <protection locked="0"/>
    </xf>
    <xf numFmtId="14" fontId="0" fillId="14" borderId="13" xfId="0" applyNumberFormat="1" applyFill="1" applyBorder="1" applyProtection="1">
      <protection locked="0"/>
    </xf>
    <xf numFmtId="44" fontId="0" fillId="14" borderId="15" xfId="1" applyFont="1" applyFill="1" applyBorder="1" applyProtection="1">
      <protection locked="0"/>
    </xf>
    <xf numFmtId="44" fontId="0" fillId="14" borderId="13" xfId="0" applyNumberFormat="1" applyFill="1" applyBorder="1" applyProtection="1">
      <protection locked="0"/>
    </xf>
    <xf numFmtId="0" fontId="0" fillId="0" borderId="13" xfId="1" applyNumberFormat="1" applyFont="1" applyFill="1" applyBorder="1" applyProtection="1">
      <protection locked="0"/>
    </xf>
    <xf numFmtId="0" fontId="0" fillId="0" borderId="13" xfId="1" applyNumberFormat="1" applyFont="1" applyFill="1" applyBorder="1" applyAlignment="1" applyProtection="1">
      <alignment wrapText="1"/>
      <protection locked="0"/>
    </xf>
    <xf numFmtId="0" fontId="9" fillId="2" borderId="0" xfId="0" applyFont="1" applyFill="1"/>
    <xf numFmtId="0" fontId="10" fillId="2" borderId="0" xfId="0" applyFont="1" applyFill="1"/>
    <xf numFmtId="0" fontId="0" fillId="2" borderId="1" xfId="0" applyFill="1" applyBorder="1"/>
    <xf numFmtId="0" fontId="0" fillId="4" borderId="1" xfId="0" applyFill="1" applyBorder="1"/>
    <xf numFmtId="0" fontId="5" fillId="3" borderId="21" xfId="0" applyFont="1" applyFill="1" applyBorder="1" applyAlignment="1">
      <alignment horizontal="center" vertical="center" wrapText="1"/>
    </xf>
    <xf numFmtId="44" fontId="5" fillId="13" borderId="0" xfId="1" applyFont="1" applyFill="1" applyBorder="1" applyAlignment="1" applyProtection="1">
      <alignment vertical="center" wrapText="1"/>
    </xf>
    <xf numFmtId="0" fontId="0" fillId="13" borderId="0" xfId="0" applyFill="1"/>
    <xf numFmtId="0" fontId="9" fillId="0" borderId="0" xfId="0" applyFont="1"/>
    <xf numFmtId="0" fontId="10" fillId="0" borderId="0" xfId="0" applyFont="1"/>
    <xf numFmtId="0" fontId="6" fillId="14" borderId="34" xfId="0" applyFont="1" applyFill="1" applyBorder="1" applyAlignment="1" applyProtection="1">
      <alignment wrapText="1"/>
      <protection locked="0"/>
    </xf>
    <xf numFmtId="0" fontId="21" fillId="14" borderId="34" xfId="0" applyFont="1" applyFill="1" applyBorder="1" applyAlignment="1" applyProtection="1">
      <alignment wrapText="1"/>
      <protection locked="0"/>
    </xf>
    <xf numFmtId="44" fontId="21" fillId="14" borderId="34" xfId="1" applyFont="1" applyFill="1" applyBorder="1" applyAlignment="1" applyProtection="1">
      <alignment wrapText="1"/>
      <protection locked="0"/>
    </xf>
    <xf numFmtId="0" fontId="6" fillId="14" borderId="16" xfId="0" applyFont="1" applyFill="1" applyBorder="1" applyAlignment="1" applyProtection="1">
      <alignment wrapText="1"/>
      <protection locked="0"/>
    </xf>
    <xf numFmtId="0" fontId="21" fillId="14" borderId="16" xfId="0" applyFont="1" applyFill="1" applyBorder="1" applyAlignment="1" applyProtection="1">
      <alignment wrapText="1"/>
      <protection locked="0"/>
    </xf>
    <xf numFmtId="0" fontId="3" fillId="9" borderId="0" xfId="0" applyFont="1" applyFill="1" applyAlignment="1">
      <alignment horizontal="center" wrapText="1"/>
    </xf>
    <xf numFmtId="37" fontId="0" fillId="9" borderId="15" xfId="1" applyNumberFormat="1" applyFont="1" applyFill="1" applyBorder="1" applyAlignment="1" applyProtection="1">
      <alignment wrapText="1"/>
    </xf>
    <xf numFmtId="37" fontId="0" fillId="9" borderId="13" xfId="1" applyNumberFormat="1" applyFont="1" applyFill="1" applyBorder="1" applyAlignment="1" applyProtection="1">
      <alignment wrapText="1"/>
    </xf>
    <xf numFmtId="44" fontId="0" fillId="0" borderId="0" xfId="1" applyFont="1" applyFill="1" applyProtection="1"/>
    <xf numFmtId="44" fontId="0" fillId="0" borderId="0" xfId="1" applyFont="1" applyFill="1" applyAlignment="1" applyProtection="1">
      <alignment wrapText="1"/>
    </xf>
    <xf numFmtId="37" fontId="0" fillId="0" borderId="0" xfId="1" applyNumberFormat="1" applyFont="1" applyFill="1" applyAlignment="1" applyProtection="1">
      <alignment wrapText="1"/>
    </xf>
    <xf numFmtId="0" fontId="0" fillId="0" borderId="15" xfId="1" applyNumberFormat="1" applyFont="1" applyFill="1" applyBorder="1" applyProtection="1">
      <protection locked="0"/>
    </xf>
    <xf numFmtId="0" fontId="0" fillId="0" borderId="13" xfId="0" applyBorder="1"/>
    <xf numFmtId="14" fontId="0" fillId="0" borderId="0" xfId="0" applyNumberFormat="1"/>
    <xf numFmtId="0" fontId="19" fillId="6" borderId="29" xfId="0" applyFont="1" applyFill="1" applyBorder="1" applyAlignment="1">
      <alignment horizontal="center" wrapText="1"/>
    </xf>
    <xf numFmtId="0" fontId="19" fillId="6" borderId="33" xfId="0" applyFont="1" applyFill="1" applyBorder="1" applyAlignment="1">
      <alignment horizontal="center" wrapText="1"/>
    </xf>
    <xf numFmtId="164" fontId="19" fillId="6" borderId="30" xfId="0" applyNumberFormat="1" applyFont="1" applyFill="1" applyBorder="1" applyAlignment="1">
      <alignment horizontal="center" wrapText="1"/>
    </xf>
    <xf numFmtId="14" fontId="2" fillId="6" borderId="30" xfId="0" applyNumberFormat="1" applyFont="1" applyFill="1" applyBorder="1" applyAlignment="1">
      <alignment horizontal="center" wrapText="1"/>
    </xf>
    <xf numFmtId="164" fontId="2" fillId="6" borderId="30" xfId="0" applyNumberFormat="1" applyFont="1" applyFill="1" applyBorder="1" applyAlignment="1">
      <alignment horizontal="center" wrapText="1"/>
    </xf>
    <xf numFmtId="0" fontId="19" fillId="6" borderId="30" xfId="0" applyFont="1" applyFill="1" applyBorder="1" applyAlignment="1">
      <alignment horizontal="center" wrapText="1"/>
    </xf>
    <xf numFmtId="0" fontId="2" fillId="6" borderId="30" xfId="0" applyFont="1" applyFill="1" applyBorder="1" applyAlignment="1">
      <alignment horizontal="center" wrapText="1"/>
    </xf>
    <xf numFmtId="0" fontId="2" fillId="8" borderId="30" xfId="0" applyFont="1" applyFill="1" applyBorder="1" applyAlignment="1">
      <alignment horizontal="center" wrapText="1"/>
    </xf>
    <xf numFmtId="0" fontId="2" fillId="6" borderId="31" xfId="0" applyFont="1" applyFill="1" applyBorder="1" applyAlignment="1">
      <alignment horizontal="center" wrapText="1"/>
    </xf>
    <xf numFmtId="14" fontId="0" fillId="8" borderId="29" xfId="0" applyNumberFormat="1" applyFill="1" applyBorder="1"/>
    <xf numFmtId="0" fontId="0" fillId="0" borderId="15" xfId="0" applyBorder="1"/>
    <xf numFmtId="0" fontId="6" fillId="0" borderId="32" xfId="0" applyFont="1" applyBorder="1" applyAlignment="1">
      <alignment wrapText="1"/>
    </xf>
    <xf numFmtId="164" fontId="0" fillId="0" borderId="13" xfId="1" applyNumberFormat="1" applyFont="1" applyFill="1" applyBorder="1" applyProtection="1"/>
    <xf numFmtId="14" fontId="0" fillId="0" borderId="13" xfId="0" applyNumberFormat="1" applyBorder="1"/>
    <xf numFmtId="14" fontId="0" fillId="0" borderId="15" xfId="0" applyNumberFormat="1" applyBorder="1"/>
    <xf numFmtId="37" fontId="0" fillId="0" borderId="15" xfId="1" applyNumberFormat="1" applyFont="1" applyFill="1" applyBorder="1" applyAlignment="1" applyProtection="1">
      <alignment wrapText="1"/>
    </xf>
    <xf numFmtId="2" fontId="0" fillId="0" borderId="15" xfId="0" applyNumberFormat="1" applyBorder="1"/>
    <xf numFmtId="165" fontId="20" fillId="0" borderId="15" xfId="0" applyNumberFormat="1" applyFont="1" applyBorder="1"/>
    <xf numFmtId="165" fontId="0" fillId="8" borderId="15" xfId="0" applyNumberFormat="1" applyFill="1" applyBorder="1"/>
    <xf numFmtId="165" fontId="0" fillId="0" borderId="15" xfId="0" applyNumberFormat="1" applyBorder="1"/>
    <xf numFmtId="2" fontId="0" fillId="0" borderId="13" xfId="0" applyNumberFormat="1" applyBorder="1"/>
    <xf numFmtId="165" fontId="20" fillId="0" borderId="13" xfId="0" applyNumberFormat="1" applyFont="1" applyBorder="1"/>
    <xf numFmtId="165" fontId="0" fillId="8" borderId="13" xfId="0" applyNumberFormat="1" applyFill="1" applyBorder="1"/>
    <xf numFmtId="165" fontId="0" fillId="0" borderId="13" xfId="0" applyNumberFormat="1" applyBorder="1"/>
    <xf numFmtId="14" fontId="6" fillId="0" borderId="0" xfId="0" applyNumberFormat="1" applyFont="1" applyAlignment="1">
      <alignment wrapText="1"/>
    </xf>
    <xf numFmtId="164" fontId="0" fillId="0" borderId="13" xfId="1" applyNumberFormat="1" applyFont="1" applyBorder="1" applyProtection="1"/>
    <xf numFmtId="164" fontId="0" fillId="0" borderId="0" xfId="0" applyNumberFormat="1"/>
    <xf numFmtId="0" fontId="0" fillId="0" borderId="13" xfId="0" applyBorder="1" applyAlignment="1">
      <alignment wrapText="1"/>
    </xf>
    <xf numFmtId="44" fontId="0" fillId="0" borderId="13" xfId="1" applyFont="1" applyFill="1" applyBorder="1" applyProtection="1"/>
    <xf numFmtId="7" fontId="0" fillId="0" borderId="13" xfId="1" applyNumberFormat="1" applyFont="1" applyFill="1" applyBorder="1" applyProtection="1"/>
    <xf numFmtId="14" fontId="0" fillId="0" borderId="13" xfId="0" applyNumberFormat="1" applyBorder="1" applyAlignment="1">
      <alignment wrapText="1"/>
    </xf>
    <xf numFmtId="7" fontId="0" fillId="0" borderId="5" xfId="1" applyNumberFormat="1" applyFont="1" applyFill="1" applyBorder="1" applyProtection="1"/>
    <xf numFmtId="0" fontId="2" fillId="2" borderId="13" xfId="0" applyFont="1" applyFill="1" applyBorder="1" applyAlignment="1">
      <alignment horizontal="center" wrapText="1"/>
    </xf>
    <xf numFmtId="1" fontId="0" fillId="0" borderId="28" xfId="0" applyNumberFormat="1" applyBorder="1" applyAlignment="1">
      <alignment horizontal="right"/>
    </xf>
    <xf numFmtId="1" fontId="0" fillId="0" borderId="28" xfId="0" applyNumberFormat="1" applyBorder="1"/>
    <xf numFmtId="0" fontId="0" fillId="0" borderId="29" xfId="0" applyBorder="1" applyAlignment="1">
      <alignment horizontal="right"/>
    </xf>
    <xf numFmtId="2" fontId="0" fillId="0" borderId="77" xfId="0" applyNumberFormat="1" applyBorder="1" applyAlignment="1">
      <alignment vertical="center"/>
    </xf>
    <xf numFmtId="2" fontId="0" fillId="0" borderId="16" xfId="0" applyNumberFormat="1" applyBorder="1" applyAlignment="1">
      <alignment vertical="center"/>
    </xf>
    <xf numFmtId="44" fontId="0" fillId="0" borderId="0" xfId="1" applyFont="1" applyFill="1" applyAlignment="1" applyProtection="1"/>
    <xf numFmtId="0" fontId="2" fillId="16" borderId="13" xfId="1" applyNumberFormat="1" applyFont="1" applyFill="1" applyBorder="1" applyAlignment="1" applyProtection="1">
      <alignment horizontal="left"/>
    </xf>
    <xf numFmtId="0" fontId="2" fillId="16" borderId="35" xfId="1" applyNumberFormat="1" applyFont="1" applyFill="1" applyBorder="1" applyAlignment="1" applyProtection="1">
      <alignment wrapText="1"/>
    </xf>
    <xf numFmtId="0" fontId="0" fillId="7" borderId="13" xfId="0" applyFill="1" applyBorder="1"/>
    <xf numFmtId="0" fontId="3" fillId="8" borderId="13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2" fontId="0" fillId="17" borderId="35" xfId="1" applyNumberFormat="1" applyFont="1" applyFill="1" applyBorder="1" applyAlignment="1" applyProtection="1">
      <alignment wrapText="1"/>
    </xf>
    <xf numFmtId="2" fontId="2" fillId="17" borderId="13" xfId="1" applyNumberFormat="1" applyFont="1" applyFill="1" applyBorder="1" applyAlignment="1" applyProtection="1">
      <alignment horizontal="left"/>
    </xf>
    <xf numFmtId="44" fontId="0" fillId="17" borderId="35" xfId="1" applyFont="1" applyFill="1" applyBorder="1" applyAlignment="1" applyProtection="1">
      <alignment wrapText="1"/>
    </xf>
    <xf numFmtId="44" fontId="2" fillId="17" borderId="35" xfId="1" applyFont="1" applyFill="1" applyBorder="1" applyAlignment="1" applyProtection="1">
      <alignment wrapText="1"/>
    </xf>
    <xf numFmtId="44" fontId="2" fillId="17" borderId="35" xfId="1" applyFont="1" applyFill="1" applyBorder="1" applyAlignment="1" applyProtection="1">
      <alignment horizontal="left"/>
    </xf>
    <xf numFmtId="44" fontId="2" fillId="17" borderId="84" xfId="1" applyFont="1" applyFill="1" applyBorder="1" applyAlignment="1" applyProtection="1"/>
    <xf numFmtId="44" fontId="2" fillId="17" borderId="85" xfId="1" applyFont="1" applyFill="1" applyBorder="1" applyAlignment="1" applyProtection="1"/>
    <xf numFmtId="0" fontId="2" fillId="17" borderId="86" xfId="1" applyNumberFormat="1" applyFont="1" applyFill="1" applyBorder="1" applyAlignment="1" applyProtection="1"/>
    <xf numFmtId="44" fontId="2" fillId="17" borderId="13" xfId="1" applyFont="1" applyFill="1" applyBorder="1" applyAlignment="1" applyProtection="1">
      <alignment horizontal="left"/>
    </xf>
    <xf numFmtId="0" fontId="0" fillId="17" borderId="0" xfId="0" applyFill="1"/>
    <xf numFmtId="0" fontId="25" fillId="17" borderId="0" xfId="0" applyFont="1" applyFill="1"/>
    <xf numFmtId="0" fontId="0" fillId="17" borderId="0" xfId="0" applyFill="1" applyAlignment="1">
      <alignment horizontal="right"/>
    </xf>
    <xf numFmtId="0" fontId="0" fillId="17" borderId="0" xfId="0" applyFill="1" applyAlignment="1">
      <alignment horizontal="center" wrapText="1"/>
    </xf>
    <xf numFmtId="0" fontId="8" fillId="17" borderId="0" xfId="0" applyFont="1" applyFill="1"/>
    <xf numFmtId="0" fontId="0" fillId="17" borderId="0" xfId="0" applyFill="1" applyAlignment="1">
      <alignment horizontal="center"/>
    </xf>
    <xf numFmtId="0" fontId="2" fillId="17" borderId="0" xfId="0" applyFont="1" applyFill="1" applyAlignment="1">
      <alignment horizontal="right"/>
    </xf>
    <xf numFmtId="0" fontId="2" fillId="17" borderId="0" xfId="0" applyFont="1" applyFill="1"/>
    <xf numFmtId="0" fontId="2" fillId="17" borderId="0" xfId="0" applyFont="1" applyFill="1" applyAlignment="1">
      <alignment wrapText="1"/>
    </xf>
    <xf numFmtId="2" fontId="2" fillId="0" borderId="77" xfId="0" applyNumberFormat="1" applyFont="1" applyBorder="1" applyAlignment="1">
      <alignment vertical="center"/>
    </xf>
    <xf numFmtId="2" fontId="2" fillId="0" borderId="16" xfId="0" applyNumberFormat="1" applyFont="1" applyBorder="1" applyAlignment="1">
      <alignment vertical="center"/>
    </xf>
    <xf numFmtId="0" fontId="7" fillId="12" borderId="21" xfId="0" applyFont="1" applyFill="1" applyBorder="1" applyAlignment="1">
      <alignment horizontal="center" vertical="center" wrapText="1"/>
    </xf>
    <xf numFmtId="0" fontId="7" fillId="12" borderId="0" xfId="0" applyFont="1" applyFill="1" applyAlignment="1">
      <alignment horizontal="center" vertical="center" wrapText="1"/>
    </xf>
    <xf numFmtId="0" fontId="7" fillId="12" borderId="21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12" borderId="18" xfId="0" applyFont="1" applyFill="1" applyBorder="1" applyAlignment="1">
      <alignment horizontal="center" vertical="center" wrapText="1"/>
    </xf>
    <xf numFmtId="0" fontId="7" fillId="12" borderId="18" xfId="0" applyFont="1" applyFill="1" applyBorder="1" applyAlignment="1">
      <alignment vertical="center" wrapText="1"/>
    </xf>
    <xf numFmtId="0" fontId="2" fillId="5" borderId="5" xfId="0" applyFont="1" applyFill="1" applyBorder="1" applyAlignment="1">
      <alignment horizontal="center" wrapText="1"/>
    </xf>
    <xf numFmtId="0" fontId="2" fillId="19" borderId="0" xfId="0" applyFont="1" applyFill="1" applyAlignment="1">
      <alignment horizontal="right"/>
    </xf>
    <xf numFmtId="0" fontId="2" fillId="19" borderId="0" xfId="0" applyFont="1" applyFill="1"/>
    <xf numFmtId="0" fontId="0" fillId="19" borderId="0" xfId="0" applyFill="1"/>
    <xf numFmtId="2" fontId="2" fillId="19" borderId="0" xfId="0" applyNumberFormat="1" applyFont="1" applyFill="1"/>
    <xf numFmtId="0" fontId="28" fillId="17" borderId="0" xfId="0" applyFont="1" applyFill="1"/>
    <xf numFmtId="0" fontId="29" fillId="17" borderId="0" xfId="0" applyFont="1" applyFill="1" applyAlignment="1">
      <alignment horizontal="right" wrapText="1"/>
    </xf>
    <xf numFmtId="0" fontId="29" fillId="17" borderId="0" xfId="0" applyFont="1" applyFill="1"/>
    <xf numFmtId="0" fontId="28" fillId="17" borderId="106" xfId="0" applyFont="1" applyFill="1" applyBorder="1"/>
    <xf numFmtId="0" fontId="28" fillId="17" borderId="107" xfId="0" applyFont="1" applyFill="1" applyBorder="1"/>
    <xf numFmtId="0" fontId="28" fillId="17" borderId="111" xfId="0" applyFont="1" applyFill="1" applyBorder="1" applyAlignment="1">
      <alignment horizontal="center" vertical="center"/>
    </xf>
    <xf numFmtId="0" fontId="28" fillId="17" borderId="111" xfId="0" applyFont="1" applyFill="1" applyBorder="1" applyAlignment="1">
      <alignment horizontal="left" vertical="center"/>
    </xf>
    <xf numFmtId="44" fontId="28" fillId="17" borderId="111" xfId="1" applyFont="1" applyFill="1" applyBorder="1" applyAlignment="1" applyProtection="1">
      <alignment horizontal="left" vertical="center"/>
    </xf>
    <xf numFmtId="2" fontId="28" fillId="17" borderId="111" xfId="0" applyNumberFormat="1" applyFont="1" applyFill="1" applyBorder="1" applyAlignment="1">
      <alignment horizontal="center" vertical="center"/>
    </xf>
    <xf numFmtId="0" fontId="30" fillId="17" borderId="111" xfId="0" quotePrefix="1" applyFont="1" applyFill="1" applyBorder="1" applyAlignment="1">
      <alignment horizontal="center" vertical="center"/>
    </xf>
    <xf numFmtId="0" fontId="28" fillId="17" borderId="111" xfId="0" applyFont="1" applyFill="1" applyBorder="1"/>
    <xf numFmtId="164" fontId="28" fillId="17" borderId="111" xfId="0" applyNumberFormat="1" applyFont="1" applyFill="1" applyBorder="1"/>
    <xf numFmtId="44" fontId="28" fillId="17" borderId="111" xfId="0" applyNumberFormat="1" applyFont="1" applyFill="1" applyBorder="1"/>
    <xf numFmtId="0" fontId="7" fillId="0" borderId="21" xfId="0" applyFont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/>
    </xf>
    <xf numFmtId="0" fontId="0" fillId="0" borderId="13" xfId="1" applyNumberFormat="1" applyFont="1" applyFill="1" applyBorder="1" applyAlignment="1" applyProtection="1">
      <alignment horizontal="left" vertical="top" wrapText="1"/>
      <protection locked="0"/>
    </xf>
    <xf numFmtId="0" fontId="0" fillId="0" borderId="13" xfId="1" applyNumberFormat="1" applyFont="1" applyFill="1" applyBorder="1" applyAlignment="1" applyProtection="1">
      <alignment horizontal="left" vertical="top"/>
      <protection locked="0"/>
    </xf>
    <xf numFmtId="0" fontId="0" fillId="0" borderId="13" xfId="1" applyNumberFormat="1" applyFont="1" applyFill="1" applyBorder="1" applyAlignment="1" applyProtection="1">
      <alignment vertical="top" wrapText="1"/>
      <protection locked="0"/>
    </xf>
    <xf numFmtId="1" fontId="23" fillId="5" borderId="53" xfId="1" applyNumberFormat="1" applyFont="1" applyFill="1" applyBorder="1" applyAlignment="1" applyProtection="1">
      <alignment horizontal="center" vertical="center" wrapText="1"/>
    </xf>
    <xf numFmtId="1" fontId="23" fillId="5" borderId="93" xfId="1" applyNumberFormat="1" applyFont="1" applyFill="1" applyBorder="1" applyAlignment="1" applyProtection="1">
      <alignment horizontal="center" vertical="center" wrapText="1"/>
    </xf>
    <xf numFmtId="1" fontId="3" fillId="5" borderId="31" xfId="1" applyNumberFormat="1" applyFont="1" applyFill="1" applyBorder="1" applyAlignment="1" applyProtection="1">
      <alignment horizontal="center" vertical="center" wrapText="1"/>
    </xf>
    <xf numFmtId="1" fontId="3" fillId="0" borderId="53" xfId="1" applyNumberFormat="1" applyFont="1" applyFill="1" applyBorder="1" applyAlignment="1" applyProtection="1">
      <alignment horizontal="center" vertical="center" wrapText="1"/>
    </xf>
    <xf numFmtId="1" fontId="3" fillId="0" borderId="93" xfId="1" applyNumberFormat="1" applyFont="1" applyFill="1" applyBorder="1" applyAlignment="1" applyProtection="1">
      <alignment horizontal="center" vertical="center" wrapText="1"/>
    </xf>
    <xf numFmtId="1" fontId="3" fillId="0" borderId="31" xfId="1" applyNumberFormat="1" applyFont="1" applyFill="1" applyBorder="1" applyAlignment="1" applyProtection="1">
      <alignment horizontal="center" vertical="center" wrapText="1"/>
    </xf>
    <xf numFmtId="1" fontId="0" fillId="0" borderId="83" xfId="0" applyNumberFormat="1" applyBorder="1" applyAlignment="1">
      <alignment horizontal="center" vertical="center"/>
    </xf>
    <xf numFmtId="1" fontId="0" fillId="0" borderId="43" xfId="0" applyNumberFormat="1" applyBorder="1" applyAlignment="1">
      <alignment horizontal="center" vertical="center"/>
    </xf>
    <xf numFmtId="1" fontId="0" fillId="0" borderId="105" xfId="0" applyNumberFormat="1" applyBorder="1" applyAlignment="1">
      <alignment horizontal="center" vertical="center"/>
    </xf>
    <xf numFmtId="1" fontId="0" fillId="0" borderId="46" xfId="0" applyNumberFormat="1" applyBorder="1" applyAlignment="1">
      <alignment horizontal="center" vertical="center"/>
    </xf>
    <xf numFmtId="0" fontId="2" fillId="17" borderId="13" xfId="1" applyNumberFormat="1" applyFont="1" applyFill="1" applyBorder="1" applyAlignment="1" applyProtection="1">
      <alignment horizontal="left"/>
    </xf>
    <xf numFmtId="0" fontId="4" fillId="4" borderId="88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left" vertical="center"/>
    </xf>
    <xf numFmtId="0" fontId="4" fillId="4" borderId="89" xfId="0" applyFont="1" applyFill="1" applyBorder="1" applyAlignment="1">
      <alignment horizontal="left" vertical="center"/>
    </xf>
    <xf numFmtId="0" fontId="4" fillId="4" borderId="35" xfId="0" applyFont="1" applyFill="1" applyBorder="1" applyAlignment="1">
      <alignment horizontal="left" vertical="center"/>
    </xf>
    <xf numFmtId="0" fontId="4" fillId="4" borderId="15" xfId="0" applyFont="1" applyFill="1" applyBorder="1" applyAlignment="1" applyProtection="1">
      <alignment horizontal="left" vertical="center"/>
      <protection locked="0"/>
    </xf>
    <xf numFmtId="0" fontId="4" fillId="4" borderId="91" xfId="0" applyFont="1" applyFill="1" applyBorder="1" applyAlignment="1" applyProtection="1">
      <alignment horizontal="left" vertical="center"/>
      <protection locked="0"/>
    </xf>
    <xf numFmtId="0" fontId="4" fillId="4" borderId="13" xfId="0" applyFont="1" applyFill="1" applyBorder="1" applyAlignment="1" applyProtection="1">
      <alignment horizontal="left" vertical="center"/>
      <protection locked="0"/>
    </xf>
    <xf numFmtId="0" fontId="4" fillId="4" borderId="53" xfId="0" applyFont="1" applyFill="1" applyBorder="1" applyAlignment="1" applyProtection="1">
      <alignment horizontal="left" vertical="center"/>
      <protection locked="0"/>
    </xf>
    <xf numFmtId="0" fontId="4" fillId="4" borderId="35" xfId="0" applyFont="1" applyFill="1" applyBorder="1" applyAlignment="1" applyProtection="1">
      <alignment horizontal="left" vertical="center"/>
      <protection locked="0"/>
    </xf>
    <xf numFmtId="0" fontId="4" fillId="4" borderId="54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 wrapText="1"/>
    </xf>
    <xf numFmtId="0" fontId="24" fillId="4" borderId="66" xfId="0" applyFont="1" applyFill="1" applyBorder="1" applyAlignment="1">
      <alignment horizontal="center" vertical="center"/>
    </xf>
    <xf numFmtId="0" fontId="24" fillId="4" borderId="30" xfId="0" applyFont="1" applyFill="1" applyBorder="1" applyAlignment="1">
      <alignment horizontal="center" vertical="center"/>
    </xf>
    <xf numFmtId="0" fontId="24" fillId="4" borderId="31" xfId="0" applyFont="1" applyFill="1" applyBorder="1" applyAlignment="1">
      <alignment horizontal="center" vertical="center"/>
    </xf>
    <xf numFmtId="0" fontId="4" fillId="4" borderId="90" xfId="0" applyFont="1" applyFill="1" applyBorder="1" applyAlignment="1">
      <alignment horizontal="left" vertical="center"/>
    </xf>
    <xf numFmtId="0" fontId="4" fillId="4" borderId="15" xfId="0" applyFont="1" applyFill="1" applyBorder="1" applyAlignment="1">
      <alignment horizontal="left" vertical="center"/>
    </xf>
    <xf numFmtId="44" fontId="11" fillId="5" borderId="17" xfId="1" applyFont="1" applyFill="1" applyBorder="1" applyAlignment="1" applyProtection="1">
      <alignment horizontal="center" vertical="center" wrapText="1"/>
    </xf>
    <xf numFmtId="44" fontId="11" fillId="5" borderId="18" xfId="1" applyFont="1" applyFill="1" applyBorder="1" applyAlignment="1" applyProtection="1">
      <alignment horizontal="center" vertical="center" wrapText="1"/>
    </xf>
    <xf numFmtId="44" fontId="11" fillId="5" borderId="22" xfId="1" applyFont="1" applyFill="1" applyBorder="1" applyAlignment="1" applyProtection="1">
      <alignment horizontal="center" vertical="center" wrapText="1"/>
    </xf>
    <xf numFmtId="44" fontId="11" fillId="5" borderId="20" xfId="1" applyFont="1" applyFill="1" applyBorder="1" applyAlignment="1" applyProtection="1">
      <alignment horizontal="center" vertical="center" wrapText="1"/>
    </xf>
    <xf numFmtId="44" fontId="11" fillId="5" borderId="21" xfId="1" applyFont="1" applyFill="1" applyBorder="1" applyAlignment="1" applyProtection="1">
      <alignment horizontal="center" vertical="center" wrapText="1"/>
    </xf>
    <xf numFmtId="44" fontId="11" fillId="5" borderId="24" xfId="1" applyFont="1" applyFill="1" applyBorder="1" applyAlignment="1" applyProtection="1">
      <alignment horizontal="center" vertical="center" wrapText="1"/>
    </xf>
    <xf numFmtId="44" fontId="3" fillId="5" borderId="17" xfId="1" applyFont="1" applyFill="1" applyBorder="1" applyAlignment="1" applyProtection="1">
      <alignment horizontal="left" vertical="center" wrapText="1"/>
    </xf>
    <xf numFmtId="44" fontId="3" fillId="5" borderId="18" xfId="1" applyFont="1" applyFill="1" applyBorder="1" applyAlignment="1" applyProtection="1">
      <alignment horizontal="left" vertical="center" wrapText="1"/>
    </xf>
    <xf numFmtId="44" fontId="3" fillId="5" borderId="22" xfId="1" applyFont="1" applyFill="1" applyBorder="1" applyAlignment="1" applyProtection="1">
      <alignment horizontal="left" vertical="center" wrapText="1"/>
    </xf>
    <xf numFmtId="44" fontId="22" fillId="5" borderId="26" xfId="1" applyFont="1" applyFill="1" applyBorder="1" applyAlignment="1" applyProtection="1">
      <alignment horizontal="center" vertical="top" wrapText="1"/>
    </xf>
    <xf numFmtId="44" fontId="22" fillId="5" borderId="28" xfId="1" applyFont="1" applyFill="1" applyBorder="1" applyAlignment="1" applyProtection="1">
      <alignment horizontal="center" vertical="top" wrapText="1"/>
    </xf>
    <xf numFmtId="44" fontId="22" fillId="5" borderId="27" xfId="1" applyFont="1" applyFill="1" applyBorder="1" applyAlignment="1" applyProtection="1">
      <alignment horizontal="center" vertical="top" wrapText="1"/>
    </xf>
    <xf numFmtId="0" fontId="7" fillId="0" borderId="21" xfId="0" applyFont="1" applyBorder="1" applyAlignment="1">
      <alignment horizontal="center" vertical="center" wrapText="1"/>
    </xf>
    <xf numFmtId="0" fontId="5" fillId="4" borderId="87" xfId="0" applyFont="1" applyFill="1" applyBorder="1" applyAlignment="1">
      <alignment horizontal="center" vertical="center" wrapText="1"/>
    </xf>
    <xf numFmtId="0" fontId="5" fillId="4" borderId="48" xfId="0" applyFont="1" applyFill="1" applyBorder="1" applyAlignment="1">
      <alignment horizontal="center" vertical="center" wrapText="1"/>
    </xf>
    <xf numFmtId="0" fontId="5" fillId="4" borderId="49" xfId="0" applyFont="1" applyFill="1" applyBorder="1" applyAlignment="1">
      <alignment horizontal="center" vertical="center" wrapText="1"/>
    </xf>
    <xf numFmtId="0" fontId="3" fillId="11" borderId="26" xfId="0" applyFont="1" applyFill="1" applyBorder="1" applyAlignment="1">
      <alignment horizontal="center" vertical="center" wrapText="1"/>
    </xf>
    <xf numFmtId="0" fontId="3" fillId="11" borderId="27" xfId="0" applyFont="1" applyFill="1" applyBorder="1" applyAlignment="1">
      <alignment horizontal="center" vertical="center" wrapText="1"/>
    </xf>
    <xf numFmtId="0" fontId="3" fillId="11" borderId="28" xfId="0" applyFont="1" applyFill="1" applyBorder="1" applyAlignment="1">
      <alignment horizontal="center" vertical="center" wrapText="1"/>
    </xf>
    <xf numFmtId="44" fontId="5" fillId="9" borderId="63" xfId="1" applyFont="1" applyFill="1" applyBorder="1" applyAlignment="1" applyProtection="1">
      <alignment horizontal="center" vertical="center" wrapText="1"/>
    </xf>
    <xf numFmtId="44" fontId="5" fillId="9" borderId="64" xfId="1" applyFont="1" applyFill="1" applyBorder="1" applyAlignment="1" applyProtection="1">
      <alignment horizontal="center" vertical="center" wrapText="1"/>
    </xf>
    <xf numFmtId="44" fontId="5" fillId="9" borderId="65" xfId="1" applyFont="1" applyFill="1" applyBorder="1" applyAlignment="1" applyProtection="1">
      <alignment horizontal="center" vertical="center" wrapText="1"/>
    </xf>
    <xf numFmtId="44" fontId="5" fillId="9" borderId="71" xfId="1" applyFont="1" applyFill="1" applyBorder="1" applyAlignment="1" applyProtection="1">
      <alignment horizontal="center" vertical="center" wrapText="1"/>
    </xf>
    <xf numFmtId="44" fontId="5" fillId="9" borderId="0" xfId="1" applyFont="1" applyFill="1" applyBorder="1" applyAlignment="1" applyProtection="1">
      <alignment horizontal="center" vertical="center" wrapText="1"/>
    </xf>
    <xf numFmtId="44" fontId="5" fillId="9" borderId="72" xfId="1" applyFont="1" applyFill="1" applyBorder="1" applyAlignment="1" applyProtection="1">
      <alignment horizontal="center" vertical="center" wrapText="1"/>
    </xf>
    <xf numFmtId="44" fontId="3" fillId="5" borderId="66" xfId="1" applyFont="1" applyFill="1" applyBorder="1" applyAlignment="1" applyProtection="1">
      <alignment horizontal="left" vertical="center" wrapText="1"/>
    </xf>
    <xf numFmtId="44" fontId="3" fillId="5" borderId="30" xfId="1" applyFont="1" applyFill="1" applyBorder="1" applyAlignment="1" applyProtection="1">
      <alignment horizontal="left" vertical="center" wrapText="1"/>
    </xf>
    <xf numFmtId="0" fontId="5" fillId="9" borderId="41" xfId="0" applyFont="1" applyFill="1" applyBorder="1" applyAlignment="1">
      <alignment horizontal="center" vertical="center" wrapText="1"/>
    </xf>
    <xf numFmtId="0" fontId="5" fillId="9" borderId="16" xfId="0" applyFont="1" applyFill="1" applyBorder="1" applyAlignment="1">
      <alignment horizontal="center" vertical="center" wrapText="1"/>
    </xf>
    <xf numFmtId="0" fontId="5" fillId="9" borderId="45" xfId="0" applyFont="1" applyFill="1" applyBorder="1" applyAlignment="1">
      <alignment horizontal="center" vertical="center" wrapText="1"/>
    </xf>
    <xf numFmtId="44" fontId="5" fillId="9" borderId="41" xfId="1" applyFont="1" applyFill="1" applyBorder="1" applyAlignment="1">
      <alignment horizontal="center" vertical="center" wrapText="1"/>
    </xf>
    <xf numFmtId="44" fontId="5" fillId="9" borderId="16" xfId="1" applyFont="1" applyFill="1" applyBorder="1" applyAlignment="1">
      <alignment horizontal="center" vertical="center" wrapText="1"/>
    </xf>
    <xf numFmtId="44" fontId="5" fillId="9" borderId="45" xfId="1" applyFont="1" applyFill="1" applyBorder="1" applyAlignment="1">
      <alignment horizontal="center" vertical="center" wrapText="1"/>
    </xf>
    <xf numFmtId="44" fontId="5" fillId="4" borderId="51" xfId="1" applyFont="1" applyFill="1" applyBorder="1" applyAlignment="1" applyProtection="1">
      <alignment horizontal="center" vertical="center" wrapText="1"/>
    </xf>
    <xf numFmtId="44" fontId="5" fillId="4" borderId="9" xfId="1" applyFont="1" applyFill="1" applyBorder="1" applyAlignment="1" applyProtection="1">
      <alignment horizontal="center" vertical="center" wrapText="1"/>
    </xf>
    <xf numFmtId="44" fontId="5" fillId="4" borderId="61" xfId="1" applyFont="1" applyFill="1" applyBorder="1" applyAlignment="1" applyProtection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44" fontId="5" fillId="3" borderId="40" xfId="1" applyFont="1" applyFill="1" applyBorder="1" applyAlignment="1" applyProtection="1">
      <alignment horizontal="center" vertical="center" wrapText="1"/>
    </xf>
    <xf numFmtId="44" fontId="5" fillId="3" borderId="39" xfId="1" applyFont="1" applyFill="1" applyBorder="1" applyAlignment="1" applyProtection="1">
      <alignment horizontal="center" vertical="center" wrapText="1"/>
    </xf>
    <xf numFmtId="44" fontId="5" fillId="3" borderId="44" xfId="1" applyFont="1" applyFill="1" applyBorder="1" applyAlignment="1" applyProtection="1">
      <alignment horizontal="center" vertical="center" wrapText="1"/>
    </xf>
    <xf numFmtId="44" fontId="5" fillId="3" borderId="41" xfId="1" applyFont="1" applyFill="1" applyBorder="1" applyAlignment="1" applyProtection="1">
      <alignment horizontal="center" vertical="center" wrapText="1"/>
    </xf>
    <xf numFmtId="44" fontId="5" fillId="3" borderId="16" xfId="1" applyFont="1" applyFill="1" applyBorder="1" applyAlignment="1" applyProtection="1">
      <alignment horizontal="center" vertical="center" wrapText="1"/>
    </xf>
    <xf numFmtId="44" fontId="5" fillId="3" borderId="45" xfId="1" applyFont="1" applyFill="1" applyBorder="1" applyAlignment="1" applyProtection="1">
      <alignment horizontal="center" vertical="center" wrapText="1"/>
    </xf>
    <xf numFmtId="0" fontId="5" fillId="4" borderId="50" xfId="0" applyFont="1" applyFill="1" applyBorder="1" applyAlignment="1">
      <alignment horizontal="center" vertical="center" wrapText="1"/>
    </xf>
    <xf numFmtId="0" fontId="5" fillId="4" borderId="58" xfId="0" applyFont="1" applyFill="1" applyBorder="1" applyAlignment="1">
      <alignment horizontal="center" vertical="center" wrapText="1"/>
    </xf>
    <xf numFmtId="0" fontId="5" fillId="4" borderId="60" xfId="0" applyFont="1" applyFill="1" applyBorder="1" applyAlignment="1">
      <alignment horizontal="center" vertical="center" wrapText="1"/>
    </xf>
    <xf numFmtId="44" fontId="4" fillId="9" borderId="17" xfId="1" applyFont="1" applyFill="1" applyBorder="1" applyAlignment="1" applyProtection="1">
      <alignment horizontal="center" vertical="center" wrapText="1"/>
    </xf>
    <xf numFmtId="44" fontId="4" fillId="9" borderId="18" xfId="1" applyFont="1" applyFill="1" applyBorder="1" applyAlignment="1" applyProtection="1">
      <alignment horizontal="center" vertical="center" wrapText="1"/>
    </xf>
    <xf numFmtId="44" fontId="4" fillId="9" borderId="22" xfId="1" applyFont="1" applyFill="1" applyBorder="1" applyAlignment="1" applyProtection="1">
      <alignment horizontal="center" vertical="center" wrapText="1"/>
    </xf>
    <xf numFmtId="44" fontId="4" fillId="9" borderId="19" xfId="1" applyFont="1" applyFill="1" applyBorder="1" applyAlignment="1" applyProtection="1">
      <alignment horizontal="center" vertical="center" wrapText="1"/>
    </xf>
    <xf numFmtId="44" fontId="4" fillId="9" borderId="0" xfId="1" applyFont="1" applyFill="1" applyBorder="1" applyAlignment="1" applyProtection="1">
      <alignment horizontal="center" vertical="center" wrapText="1"/>
    </xf>
    <xf numFmtId="44" fontId="4" fillId="9" borderId="23" xfId="1" applyFont="1" applyFill="1" applyBorder="1" applyAlignment="1" applyProtection="1">
      <alignment horizontal="center" vertical="center" wrapText="1"/>
    </xf>
    <xf numFmtId="44" fontId="4" fillId="9" borderId="20" xfId="1" applyFont="1" applyFill="1" applyBorder="1" applyAlignment="1" applyProtection="1">
      <alignment horizontal="center" vertical="center" wrapText="1"/>
    </xf>
    <xf numFmtId="44" fontId="4" fillId="9" borderId="21" xfId="1" applyFont="1" applyFill="1" applyBorder="1" applyAlignment="1" applyProtection="1">
      <alignment horizontal="center" vertical="center" wrapText="1"/>
    </xf>
    <xf numFmtId="44" fontId="4" fillId="9" borderId="24" xfId="1" applyFont="1" applyFill="1" applyBorder="1" applyAlignment="1" applyProtection="1">
      <alignment horizontal="center" vertical="center" wrapText="1"/>
    </xf>
    <xf numFmtId="44" fontId="23" fillId="5" borderId="88" xfId="1" applyFont="1" applyFill="1" applyBorder="1" applyAlignment="1" applyProtection="1">
      <alignment horizontal="left" vertical="center" wrapText="1"/>
    </xf>
    <xf numFmtId="44" fontId="23" fillId="5" borderId="13" xfId="1" applyFont="1" applyFill="1" applyBorder="1" applyAlignment="1" applyProtection="1">
      <alignment horizontal="left" vertical="center" wrapText="1"/>
    </xf>
    <xf numFmtId="44" fontId="23" fillId="5" borderId="92" xfId="1" applyFont="1" applyFill="1" applyBorder="1" applyAlignment="1" applyProtection="1">
      <alignment horizontal="left" vertical="center" wrapText="1"/>
    </xf>
    <xf numFmtId="44" fontId="23" fillId="5" borderId="8" xfId="1" applyFont="1" applyFill="1" applyBorder="1" applyAlignment="1" applyProtection="1">
      <alignment horizontal="left" vertical="center" wrapText="1"/>
    </xf>
    <xf numFmtId="44" fontId="3" fillId="10" borderId="26" xfId="1" applyFont="1" applyFill="1" applyBorder="1" applyAlignment="1" applyProtection="1">
      <alignment horizontal="center" vertical="center"/>
    </xf>
    <xf numFmtId="44" fontId="3" fillId="10" borderId="27" xfId="1" applyFont="1" applyFill="1" applyBorder="1" applyAlignment="1" applyProtection="1">
      <alignment horizontal="center" vertical="center"/>
    </xf>
    <xf numFmtId="44" fontId="3" fillId="10" borderId="28" xfId="1" applyFont="1" applyFill="1" applyBorder="1" applyAlignment="1" applyProtection="1">
      <alignment horizontal="center" vertical="center"/>
    </xf>
    <xf numFmtId="0" fontId="5" fillId="3" borderId="63" xfId="0" applyFont="1" applyFill="1" applyBorder="1" applyAlignment="1">
      <alignment horizontal="center" vertical="center" wrapText="1"/>
    </xf>
    <xf numFmtId="0" fontId="5" fillId="3" borderId="64" xfId="0" applyFont="1" applyFill="1" applyBorder="1" applyAlignment="1">
      <alignment horizontal="center" vertical="center" wrapText="1"/>
    </xf>
    <xf numFmtId="0" fontId="5" fillId="3" borderId="65" xfId="0" applyFont="1" applyFill="1" applyBorder="1" applyAlignment="1">
      <alignment horizontal="center" vertical="center" wrapText="1"/>
    </xf>
    <xf numFmtId="44" fontId="5" fillId="4" borderId="52" xfId="1" applyFont="1" applyFill="1" applyBorder="1" applyAlignment="1" applyProtection="1">
      <alignment horizontal="center" vertical="center" wrapText="1"/>
    </xf>
    <xf numFmtId="44" fontId="5" fillId="4" borderId="59" xfId="1" applyFont="1" applyFill="1" applyBorder="1" applyAlignment="1" applyProtection="1">
      <alignment horizontal="center" vertical="center" wrapText="1"/>
    </xf>
    <xf numFmtId="44" fontId="5" fillId="4" borderId="62" xfId="1" applyFont="1" applyFill="1" applyBorder="1" applyAlignment="1" applyProtection="1">
      <alignment horizontal="center" vertical="center" wrapText="1"/>
    </xf>
    <xf numFmtId="44" fontId="5" fillId="3" borderId="63" xfId="1" applyFont="1" applyFill="1" applyBorder="1" applyAlignment="1" applyProtection="1">
      <alignment horizontal="center" vertical="center" wrapText="1"/>
    </xf>
    <xf numFmtId="44" fontId="5" fillId="3" borderId="64" xfId="1" applyFont="1" applyFill="1" applyBorder="1" applyAlignment="1" applyProtection="1">
      <alignment horizontal="center" vertical="center" wrapText="1"/>
    </xf>
    <xf numFmtId="44" fontId="5" fillId="3" borderId="67" xfId="1" applyFont="1" applyFill="1" applyBorder="1" applyAlignment="1" applyProtection="1">
      <alignment horizontal="center" vertical="center" wrapText="1"/>
    </xf>
    <xf numFmtId="44" fontId="4" fillId="3" borderId="17" xfId="1" applyFont="1" applyFill="1" applyBorder="1" applyAlignment="1" applyProtection="1">
      <alignment horizontal="center" vertical="center" wrapText="1"/>
    </xf>
    <xf numFmtId="44" fontId="4" fillId="3" borderId="18" xfId="1" applyFont="1" applyFill="1" applyBorder="1" applyAlignment="1" applyProtection="1">
      <alignment horizontal="center" vertical="center" wrapText="1"/>
    </xf>
    <xf numFmtId="44" fontId="4" fillId="3" borderId="22" xfId="1" applyFont="1" applyFill="1" applyBorder="1" applyAlignment="1" applyProtection="1">
      <alignment horizontal="center" vertical="center" wrapText="1"/>
    </xf>
    <xf numFmtId="44" fontId="4" fillId="3" borderId="19" xfId="1" applyFont="1" applyFill="1" applyBorder="1" applyAlignment="1" applyProtection="1">
      <alignment horizontal="center" vertical="center" wrapText="1"/>
    </xf>
    <xf numFmtId="44" fontId="4" fillId="3" borderId="0" xfId="1" applyFont="1" applyFill="1" applyBorder="1" applyAlignment="1" applyProtection="1">
      <alignment horizontal="center" vertical="center" wrapText="1"/>
    </xf>
    <xf numFmtId="44" fontId="4" fillId="3" borderId="23" xfId="1" applyFont="1" applyFill="1" applyBorder="1" applyAlignment="1" applyProtection="1">
      <alignment horizontal="center" vertical="center" wrapText="1"/>
    </xf>
    <xf numFmtId="44" fontId="4" fillId="3" borderId="20" xfId="1" applyFont="1" applyFill="1" applyBorder="1" applyAlignment="1" applyProtection="1">
      <alignment horizontal="center" vertical="center" wrapText="1"/>
    </xf>
    <xf numFmtId="44" fontId="4" fillId="3" borderId="21" xfId="1" applyFont="1" applyFill="1" applyBorder="1" applyAlignment="1" applyProtection="1">
      <alignment horizontal="center" vertical="center" wrapText="1"/>
    </xf>
    <xf numFmtId="44" fontId="4" fillId="3" borderId="24" xfId="1" applyFont="1" applyFill="1" applyBorder="1" applyAlignment="1" applyProtection="1">
      <alignment horizontal="center" vertical="center" wrapText="1"/>
    </xf>
    <xf numFmtId="44" fontId="5" fillId="4" borderId="58" xfId="1" applyFont="1" applyFill="1" applyBorder="1" applyAlignment="1" applyProtection="1">
      <alignment horizontal="center" vertical="center" wrapText="1"/>
    </xf>
    <xf numFmtId="44" fontId="5" fillId="4" borderId="60" xfId="1" applyFont="1" applyFill="1" applyBorder="1" applyAlignment="1" applyProtection="1">
      <alignment horizontal="center" vertical="center" wrapText="1"/>
    </xf>
    <xf numFmtId="44" fontId="2" fillId="17" borderId="84" xfId="1" applyFont="1" applyFill="1" applyBorder="1" applyAlignment="1" applyProtection="1">
      <alignment horizontal="center" wrapText="1"/>
    </xf>
    <xf numFmtId="44" fontId="2" fillId="17" borderId="86" xfId="1" applyFont="1" applyFill="1" applyBorder="1" applyAlignment="1" applyProtection="1">
      <alignment horizontal="center" wrapText="1"/>
    </xf>
    <xf numFmtId="0" fontId="7" fillId="12" borderId="18" xfId="0" applyFont="1" applyFill="1" applyBorder="1" applyAlignment="1">
      <alignment horizontal="center" vertical="center" wrapText="1"/>
    </xf>
    <xf numFmtId="0" fontId="7" fillId="12" borderId="21" xfId="0" applyFont="1" applyFill="1" applyBorder="1" applyAlignment="1">
      <alignment horizontal="center" vertical="center" wrapText="1"/>
    </xf>
    <xf numFmtId="44" fontId="2" fillId="17" borderId="5" xfId="1" applyFont="1" applyFill="1" applyBorder="1" applyAlignment="1" applyProtection="1">
      <alignment horizontal="center"/>
    </xf>
    <xf numFmtId="44" fontId="2" fillId="17" borderId="7" xfId="1" applyFont="1" applyFill="1" applyBorder="1" applyAlignment="1" applyProtection="1">
      <alignment horizontal="center"/>
    </xf>
    <xf numFmtId="44" fontId="5" fillId="9" borderId="68" xfId="1" applyFont="1" applyFill="1" applyBorder="1" applyAlignment="1" applyProtection="1">
      <alignment horizontal="center" vertical="center" wrapText="1"/>
    </xf>
    <xf numFmtId="44" fontId="5" fillId="9" borderId="69" xfId="1" applyFont="1" applyFill="1" applyBorder="1" applyAlignment="1" applyProtection="1">
      <alignment horizontal="center" vertical="center" wrapText="1"/>
    </xf>
    <xf numFmtId="44" fontId="5" fillId="9" borderId="70" xfId="1" applyFont="1" applyFill="1" applyBorder="1" applyAlignment="1" applyProtection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44" fontId="5" fillId="9" borderId="55" xfId="1" applyFont="1" applyFill="1" applyBorder="1" applyAlignment="1" applyProtection="1">
      <alignment horizontal="center" vertical="center" wrapText="1"/>
    </xf>
    <xf numFmtId="44" fontId="5" fillId="9" borderId="56" xfId="1" applyFont="1" applyFill="1" applyBorder="1" applyAlignment="1" applyProtection="1">
      <alignment horizontal="center" vertical="center" wrapText="1"/>
    </xf>
    <xf numFmtId="44" fontId="5" fillId="9" borderId="57" xfId="1" applyFont="1" applyFill="1" applyBorder="1" applyAlignment="1" applyProtection="1">
      <alignment horizontal="center" vertical="center" wrapText="1"/>
    </xf>
    <xf numFmtId="0" fontId="7" fillId="9" borderId="0" xfId="0" applyFont="1" applyFill="1" applyAlignment="1">
      <alignment horizontal="center" vertical="center" wrapText="1"/>
    </xf>
    <xf numFmtId="44" fontId="7" fillId="3" borderId="0" xfId="1" applyFont="1" applyFill="1" applyAlignment="1" applyProtection="1">
      <alignment horizontal="center" vertical="center"/>
    </xf>
    <xf numFmtId="44" fontId="2" fillId="0" borderId="18" xfId="1" applyFont="1" applyBorder="1" applyAlignment="1" applyProtection="1">
      <alignment horizontal="center"/>
    </xf>
    <xf numFmtId="44" fontId="0" fillId="0" borderId="18" xfId="1" applyFont="1" applyBorder="1" applyAlignment="1" applyProtection="1">
      <alignment horizontal="center" wrapText="1"/>
    </xf>
    <xf numFmtId="44" fontId="5" fillId="3" borderId="42" xfId="1" applyFont="1" applyFill="1" applyBorder="1" applyAlignment="1" applyProtection="1">
      <alignment horizontal="center" vertical="center" wrapText="1"/>
    </xf>
    <xf numFmtId="44" fontId="5" fillId="3" borderId="43" xfId="1" applyFont="1" applyFill="1" applyBorder="1" applyAlignment="1" applyProtection="1">
      <alignment horizontal="center" vertical="center" wrapText="1"/>
    </xf>
    <xf numFmtId="44" fontId="5" fillId="3" borderId="46" xfId="1" applyFont="1" applyFill="1" applyBorder="1" applyAlignment="1" applyProtection="1">
      <alignment horizontal="center" vertical="center" wrapText="1"/>
    </xf>
    <xf numFmtId="44" fontId="5" fillId="9" borderId="42" xfId="1" applyFont="1" applyFill="1" applyBorder="1" applyAlignment="1" applyProtection="1">
      <alignment horizontal="center" vertical="center" wrapText="1"/>
    </xf>
    <xf numFmtId="44" fontId="5" fillId="9" borderId="43" xfId="1" applyFont="1" applyFill="1" applyBorder="1" applyAlignment="1" applyProtection="1">
      <alignment horizontal="center" vertical="center" wrapText="1"/>
    </xf>
    <xf numFmtId="44" fontId="5" fillId="9" borderId="46" xfId="1" applyFont="1" applyFill="1" applyBorder="1" applyAlignment="1" applyProtection="1">
      <alignment horizontal="center" vertical="center" wrapText="1"/>
    </xf>
    <xf numFmtId="0" fontId="5" fillId="9" borderId="36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47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/>
    </xf>
    <xf numFmtId="0" fontId="2" fillId="8" borderId="26" xfId="0" applyFont="1" applyFill="1" applyBorder="1" applyAlignment="1">
      <alignment horizontal="center" wrapText="1"/>
    </xf>
    <xf numFmtId="0" fontId="2" fillId="8" borderId="27" xfId="0" applyFont="1" applyFill="1" applyBorder="1" applyAlignment="1">
      <alignment horizontal="center" wrapText="1"/>
    </xf>
    <xf numFmtId="0" fontId="2" fillId="8" borderId="17" xfId="0" applyFont="1" applyFill="1" applyBorder="1" applyAlignment="1">
      <alignment horizontal="center" wrapText="1"/>
    </xf>
    <xf numFmtId="0" fontId="2" fillId="8" borderId="18" xfId="0" applyFont="1" applyFill="1" applyBorder="1" applyAlignment="1">
      <alignment horizontal="center" wrapText="1"/>
    </xf>
    <xf numFmtId="0" fontId="2" fillId="8" borderId="19" xfId="0" applyFont="1" applyFill="1" applyBorder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0" fontId="2" fillId="8" borderId="20" xfId="0" applyFont="1" applyFill="1" applyBorder="1" applyAlignment="1">
      <alignment horizontal="center" wrapText="1"/>
    </xf>
    <xf numFmtId="0" fontId="2" fillId="8" borderId="21" xfId="0" applyFont="1" applyFill="1" applyBorder="1" applyAlignment="1">
      <alignment horizontal="center" wrapText="1"/>
    </xf>
    <xf numFmtId="2" fontId="0" fillId="8" borderId="63" xfId="0" applyNumberFormat="1" applyFill="1" applyBorder="1" applyAlignment="1">
      <alignment horizontal="center"/>
    </xf>
    <xf numFmtId="2" fontId="0" fillId="8" borderId="64" xfId="0" applyNumberFormat="1" applyFill="1" applyBorder="1" applyAlignment="1">
      <alignment horizontal="center"/>
    </xf>
    <xf numFmtId="2" fontId="0" fillId="8" borderId="65" xfId="0" applyNumberFormat="1" applyFill="1" applyBorder="1" applyAlignment="1">
      <alignment horizontal="center"/>
    </xf>
    <xf numFmtId="0" fontId="31" fillId="17" borderId="108" xfId="0" applyFont="1" applyFill="1" applyBorder="1" applyAlignment="1">
      <alignment horizontal="center" vertical="center"/>
    </xf>
    <xf numFmtId="0" fontId="31" fillId="17" borderId="109" xfId="0" applyFont="1" applyFill="1" applyBorder="1" applyAlignment="1">
      <alignment horizontal="center" vertical="center"/>
    </xf>
    <xf numFmtId="0" fontId="31" fillId="17" borderId="110" xfId="0" applyFont="1" applyFill="1" applyBorder="1" applyAlignment="1">
      <alignment horizontal="center" vertical="center"/>
    </xf>
    <xf numFmtId="0" fontId="31" fillId="17" borderId="106" xfId="0" applyFont="1" applyFill="1" applyBorder="1" applyAlignment="1">
      <alignment horizontal="center" vertical="center"/>
    </xf>
    <xf numFmtId="0" fontId="31" fillId="17" borderId="0" xfId="0" applyFont="1" applyFill="1" applyAlignment="1">
      <alignment horizontal="center" vertical="center"/>
    </xf>
    <xf numFmtId="0" fontId="31" fillId="17" borderId="107" xfId="0" applyFont="1" applyFill="1" applyBorder="1" applyAlignment="1">
      <alignment horizontal="center" vertical="center"/>
    </xf>
    <xf numFmtId="0" fontId="26" fillId="18" borderId="72" xfId="0" applyFont="1" applyFill="1" applyBorder="1" applyAlignment="1">
      <alignment horizontal="center" vertical="center"/>
    </xf>
    <xf numFmtId="7" fontId="2" fillId="0" borderId="41" xfId="0" applyNumberFormat="1" applyFont="1" applyBorder="1" applyAlignment="1">
      <alignment horizontal="center" vertical="center"/>
    </xf>
    <xf numFmtId="7" fontId="2" fillId="0" borderId="42" xfId="0" applyNumberFormat="1" applyFont="1" applyBorder="1" applyAlignment="1">
      <alignment horizontal="center" vertical="center"/>
    </xf>
    <xf numFmtId="7" fontId="2" fillId="0" borderId="16" xfId="0" applyNumberFormat="1" applyFont="1" applyBorder="1" applyAlignment="1">
      <alignment horizontal="center" vertical="center"/>
    </xf>
    <xf numFmtId="7" fontId="2" fillId="0" borderId="43" xfId="0" applyNumberFormat="1" applyFont="1" applyBorder="1" applyAlignment="1">
      <alignment horizontal="center" vertical="center"/>
    </xf>
    <xf numFmtId="7" fontId="2" fillId="0" borderId="45" xfId="0" applyNumberFormat="1" applyFont="1" applyBorder="1" applyAlignment="1">
      <alignment horizontal="center" vertical="center"/>
    </xf>
    <xf numFmtId="7" fontId="2" fillId="0" borderId="46" xfId="0" applyNumberFormat="1" applyFont="1" applyBorder="1" applyAlignment="1">
      <alignment horizontal="center" vertical="center"/>
    </xf>
    <xf numFmtId="2" fontId="2" fillId="0" borderId="76" xfId="0" applyNumberFormat="1" applyFont="1" applyBorder="1" applyAlignment="1">
      <alignment horizontal="center" vertical="center" wrapText="1"/>
    </xf>
    <xf numFmtId="2" fontId="2" fillId="0" borderId="41" xfId="0" applyNumberFormat="1" applyFont="1" applyBorder="1" applyAlignment="1">
      <alignment horizontal="center" vertical="center" wrapText="1"/>
    </xf>
    <xf numFmtId="2" fontId="2" fillId="0" borderId="42" xfId="0" applyNumberFormat="1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/>
    </xf>
    <xf numFmtId="1" fontId="2" fillId="0" borderId="43" xfId="0" applyNumberFormat="1" applyFont="1" applyBorder="1" applyAlignment="1">
      <alignment horizontal="center" vertical="center"/>
    </xf>
    <xf numFmtId="1" fontId="2" fillId="0" borderId="45" xfId="0" applyNumberFormat="1" applyFont="1" applyBorder="1" applyAlignment="1">
      <alignment horizontal="center" vertical="center"/>
    </xf>
    <xf numFmtId="1" fontId="2" fillId="0" borderId="46" xfId="0" applyNumberFormat="1" applyFont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8" fillId="15" borderId="17" xfId="0" applyFont="1" applyFill="1" applyBorder="1" applyAlignment="1">
      <alignment horizontal="center" wrapText="1"/>
    </xf>
    <xf numFmtId="0" fontId="8" fillId="15" borderId="18" xfId="0" applyFont="1" applyFill="1" applyBorder="1" applyAlignment="1">
      <alignment horizontal="center" wrapText="1"/>
    </xf>
    <xf numFmtId="0" fontId="8" fillId="15" borderId="22" xfId="0" applyFont="1" applyFill="1" applyBorder="1" applyAlignment="1">
      <alignment horizontal="center" wrapText="1"/>
    </xf>
    <xf numFmtId="0" fontId="8" fillId="15" borderId="20" xfId="0" applyFont="1" applyFill="1" applyBorder="1" applyAlignment="1">
      <alignment horizontal="center" wrapText="1"/>
    </xf>
    <xf numFmtId="0" fontId="8" fillId="15" borderId="21" xfId="0" applyFont="1" applyFill="1" applyBorder="1" applyAlignment="1">
      <alignment horizontal="center" wrapText="1"/>
    </xf>
    <xf numFmtId="0" fontId="8" fillId="15" borderId="24" xfId="0" applyFont="1" applyFill="1" applyBorder="1" applyAlignment="1">
      <alignment horizontal="center" wrapText="1"/>
    </xf>
    <xf numFmtId="0" fontId="2" fillId="15" borderId="2" xfId="0" applyFont="1" applyFill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5" borderId="11" xfId="0" applyFont="1" applyFill="1" applyBorder="1" applyAlignment="1">
      <alignment horizontal="center" vertical="center" wrapText="1"/>
    </xf>
    <xf numFmtId="0" fontId="9" fillId="15" borderId="26" xfId="0" applyFont="1" applyFill="1" applyBorder="1" applyAlignment="1">
      <alignment horizontal="center" vertical="center"/>
    </xf>
    <xf numFmtId="0" fontId="9" fillId="15" borderId="27" xfId="0" applyFont="1" applyFill="1" applyBorder="1" applyAlignment="1">
      <alignment horizontal="center" vertical="center"/>
    </xf>
    <xf numFmtId="0" fontId="9" fillId="15" borderId="28" xfId="0" applyFont="1" applyFill="1" applyBorder="1" applyAlignment="1">
      <alignment horizontal="center" vertical="center"/>
    </xf>
    <xf numFmtId="0" fontId="4" fillId="14" borderId="2" xfId="0" applyFont="1" applyFill="1" applyBorder="1" applyAlignment="1">
      <alignment horizontal="center" wrapText="1"/>
    </xf>
    <xf numFmtId="0" fontId="4" fillId="14" borderId="4" xfId="0" applyFont="1" applyFill="1" applyBorder="1" applyAlignment="1">
      <alignment horizontal="center" wrapText="1"/>
    </xf>
    <xf numFmtId="0" fontId="4" fillId="14" borderId="14" xfId="0" applyFont="1" applyFill="1" applyBorder="1" applyAlignment="1">
      <alignment horizontal="center" wrapText="1"/>
    </xf>
    <xf numFmtId="0" fontId="4" fillId="14" borderId="1" xfId="0" applyFont="1" applyFill="1" applyBorder="1" applyAlignment="1">
      <alignment horizontal="center" wrapText="1"/>
    </xf>
    <xf numFmtId="0" fontId="4" fillId="14" borderId="10" xfId="0" applyFont="1" applyFill="1" applyBorder="1" applyAlignment="1">
      <alignment horizontal="center" wrapText="1"/>
    </xf>
    <xf numFmtId="0" fontId="4" fillId="14" borderId="12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0" fillId="14" borderId="26" xfId="0" applyFill="1" applyBorder="1" applyAlignment="1">
      <alignment horizontal="right"/>
    </xf>
    <xf numFmtId="0" fontId="0" fillId="14" borderId="27" xfId="0" applyFill="1" applyBorder="1" applyAlignment="1">
      <alignment horizontal="right"/>
    </xf>
    <xf numFmtId="0" fontId="0" fillId="14" borderId="28" xfId="0" applyFill="1" applyBorder="1" applyAlignment="1">
      <alignment horizontal="right"/>
    </xf>
    <xf numFmtId="0" fontId="2" fillId="2" borderId="13" xfId="0" applyFont="1" applyFill="1" applyBorder="1" applyAlignment="1">
      <alignment horizontal="center" wrapText="1"/>
    </xf>
    <xf numFmtId="0" fontId="2" fillId="14" borderId="2" xfId="0" applyFont="1" applyFill="1" applyBorder="1" applyAlignment="1">
      <alignment horizontal="center" wrapText="1"/>
    </xf>
    <xf numFmtId="0" fontId="2" fillId="14" borderId="3" xfId="0" applyFont="1" applyFill="1" applyBorder="1" applyAlignment="1">
      <alignment horizontal="center" wrapText="1"/>
    </xf>
    <xf numFmtId="0" fontId="2" fillId="14" borderId="4" xfId="0" applyFont="1" applyFill="1" applyBorder="1" applyAlignment="1">
      <alignment horizontal="center" wrapText="1"/>
    </xf>
    <xf numFmtId="0" fontId="2" fillId="14" borderId="14" xfId="0" applyFont="1" applyFill="1" applyBorder="1" applyAlignment="1">
      <alignment horizontal="center" wrapText="1"/>
    </xf>
    <xf numFmtId="0" fontId="2" fillId="14" borderId="0" xfId="0" applyFont="1" applyFill="1" applyAlignment="1">
      <alignment horizontal="center" wrapText="1"/>
    </xf>
    <xf numFmtId="0" fontId="2" fillId="14" borderId="1" xfId="0" applyFont="1" applyFill="1" applyBorder="1" applyAlignment="1">
      <alignment horizontal="center" wrapText="1"/>
    </xf>
    <xf numFmtId="0" fontId="2" fillId="14" borderId="10" xfId="0" applyFont="1" applyFill="1" applyBorder="1" applyAlignment="1">
      <alignment horizontal="center" wrapText="1"/>
    </xf>
    <xf numFmtId="0" fontId="2" fillId="14" borderId="11" xfId="0" applyFont="1" applyFill="1" applyBorder="1" applyAlignment="1">
      <alignment horizontal="center" wrapText="1"/>
    </xf>
    <xf numFmtId="0" fontId="2" fillId="14" borderId="12" xfId="0" applyFont="1" applyFill="1" applyBorder="1" applyAlignment="1">
      <alignment horizont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0" fillId="14" borderId="26" xfId="0" applyFill="1" applyBorder="1" applyAlignment="1">
      <alignment horizontal="right" vertical="center"/>
    </xf>
    <xf numFmtId="0" fontId="0" fillId="14" borderId="27" xfId="0" applyFill="1" applyBorder="1" applyAlignment="1">
      <alignment horizontal="right" vertical="center"/>
    </xf>
    <xf numFmtId="0" fontId="0" fillId="14" borderId="28" xfId="0" applyFill="1" applyBorder="1" applyAlignment="1">
      <alignment horizontal="right" vertical="center"/>
    </xf>
    <xf numFmtId="0" fontId="2" fillId="0" borderId="76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19" borderId="14" xfId="0" applyFont="1" applyFill="1" applyBorder="1" applyAlignment="1">
      <alignment horizontal="center"/>
    </xf>
    <xf numFmtId="0" fontId="2" fillId="19" borderId="0" xfId="0" applyFont="1" applyFill="1" applyAlignment="1">
      <alignment horizontal="center"/>
    </xf>
    <xf numFmtId="0" fontId="0" fillId="17" borderId="17" xfId="0" applyFill="1" applyBorder="1" applyAlignment="1">
      <alignment horizontal="center"/>
    </xf>
    <xf numFmtId="0" fontId="0" fillId="17" borderId="18" xfId="0" applyFill="1" applyBorder="1" applyAlignment="1">
      <alignment horizontal="center"/>
    </xf>
    <xf numFmtId="0" fontId="27" fillId="19" borderId="19" xfId="0" applyFont="1" applyFill="1" applyBorder="1" applyAlignment="1">
      <alignment horizontal="center" vertical="center"/>
    </xf>
    <xf numFmtId="0" fontId="27" fillId="19" borderId="0" xfId="0" applyFont="1" applyFill="1" applyAlignment="1">
      <alignment horizontal="center" vertical="center"/>
    </xf>
    <xf numFmtId="2" fontId="2" fillId="0" borderId="77" xfId="0" applyNumberFormat="1" applyFont="1" applyBorder="1" applyAlignment="1">
      <alignment horizontal="left" vertical="center" wrapText="1"/>
    </xf>
    <xf numFmtId="2" fontId="2" fillId="0" borderId="16" xfId="0" applyNumberFormat="1" applyFont="1" applyBorder="1" applyAlignment="1">
      <alignment horizontal="left" vertical="center" wrapText="1"/>
    </xf>
    <xf numFmtId="2" fontId="2" fillId="0" borderId="78" xfId="0" applyNumberFormat="1" applyFont="1" applyBorder="1" applyAlignment="1">
      <alignment horizontal="left" vertical="center" wrapText="1"/>
    </xf>
    <xf numFmtId="2" fontId="2" fillId="0" borderId="45" xfId="0" applyNumberFormat="1" applyFont="1" applyBorder="1" applyAlignment="1">
      <alignment horizontal="left" vertical="center" wrapText="1"/>
    </xf>
    <xf numFmtId="44" fontId="3" fillId="0" borderId="92" xfId="1" applyFont="1" applyFill="1" applyBorder="1" applyAlignment="1" applyProtection="1">
      <alignment horizontal="left" vertical="center" wrapText="1"/>
    </xf>
    <xf numFmtId="44" fontId="3" fillId="0" borderId="8" xfId="1" applyFont="1" applyFill="1" applyBorder="1" applyAlignment="1" applyProtection="1">
      <alignment horizontal="left" vertical="center" wrapText="1"/>
    </xf>
    <xf numFmtId="44" fontId="3" fillId="0" borderId="17" xfId="1" applyFont="1" applyFill="1" applyBorder="1" applyAlignment="1" applyProtection="1">
      <alignment horizontal="center" vertical="center" wrapText="1"/>
    </xf>
    <xf numFmtId="44" fontId="3" fillId="0" borderId="18" xfId="1" applyFont="1" applyFill="1" applyBorder="1" applyAlignment="1" applyProtection="1">
      <alignment horizontal="center" vertical="center" wrapText="1"/>
    </xf>
    <xf numFmtId="44" fontId="3" fillId="0" borderId="22" xfId="1" applyFont="1" applyFill="1" applyBorder="1" applyAlignment="1" applyProtection="1">
      <alignment horizontal="center" vertical="center" wrapText="1"/>
    </xf>
    <xf numFmtId="44" fontId="3" fillId="0" borderId="66" xfId="1" applyFont="1" applyFill="1" applyBorder="1" applyAlignment="1" applyProtection="1">
      <alignment horizontal="center" vertical="center" wrapText="1"/>
    </xf>
    <xf numFmtId="44" fontId="3" fillId="0" borderId="30" xfId="1" applyFont="1" applyFill="1" applyBorder="1" applyAlignment="1" applyProtection="1">
      <alignment horizontal="center" vertical="center" wrapText="1"/>
    </xf>
    <xf numFmtId="44" fontId="3" fillId="0" borderId="88" xfId="1" applyFont="1" applyFill="1" applyBorder="1" applyAlignment="1" applyProtection="1">
      <alignment horizontal="left" vertical="center" wrapText="1"/>
    </xf>
    <xf numFmtId="44" fontId="3" fillId="0" borderId="13" xfId="1" applyFont="1" applyFill="1" applyBorder="1" applyAlignment="1" applyProtection="1">
      <alignment horizontal="left" vertical="center" wrapText="1"/>
    </xf>
    <xf numFmtId="2" fontId="0" fillId="0" borderId="82" xfId="0" applyNumberFormat="1" applyBorder="1" applyAlignment="1">
      <alignment horizontal="left" vertical="center" wrapText="1"/>
    </xf>
    <xf numFmtId="2" fontId="0" fillId="0" borderId="34" xfId="0" applyNumberFormat="1" applyBorder="1" applyAlignment="1">
      <alignment horizontal="left" vertical="center" wrapText="1"/>
    </xf>
    <xf numFmtId="0" fontId="28" fillId="17" borderId="111" xfId="0" applyFont="1" applyFill="1" applyBorder="1" applyAlignment="1">
      <alignment horizontal="center"/>
    </xf>
    <xf numFmtId="0" fontId="0" fillId="0" borderId="94" xfId="0" applyBorder="1" applyAlignment="1">
      <alignment horizontal="center"/>
    </xf>
    <xf numFmtId="0" fontId="0" fillId="0" borderId="95" xfId="0" applyBorder="1" applyAlignment="1">
      <alignment horizontal="center"/>
    </xf>
    <xf numFmtId="0" fontId="0" fillId="0" borderId="96" xfId="0" applyBorder="1" applyAlignment="1">
      <alignment horizontal="center"/>
    </xf>
    <xf numFmtId="0" fontId="28" fillId="17" borderId="111" xfId="0" applyFont="1" applyFill="1" applyBorder="1" applyAlignment="1">
      <alignment horizontal="center" vertical="center"/>
    </xf>
    <xf numFmtId="14" fontId="2" fillId="5" borderId="8" xfId="0" applyNumberFormat="1" applyFont="1" applyFill="1" applyBorder="1" applyAlignment="1">
      <alignment horizontal="center" vertical="center" wrapText="1"/>
    </xf>
    <xf numFmtId="14" fontId="2" fillId="5" borderId="9" xfId="0" applyNumberFormat="1" applyFont="1" applyFill="1" applyBorder="1" applyAlignment="1">
      <alignment horizontal="center" vertical="center" wrapText="1"/>
    </xf>
    <xf numFmtId="14" fontId="2" fillId="5" borderId="15" xfId="0" applyNumberFormat="1" applyFont="1" applyFill="1" applyBorder="1" applyAlignment="1">
      <alignment horizontal="center" vertical="center" wrapText="1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44" fontId="0" fillId="0" borderId="71" xfId="0" applyNumberFormat="1" applyBorder="1" applyAlignment="1">
      <alignment horizontal="center" vertical="center"/>
    </xf>
    <xf numFmtId="44" fontId="0" fillId="0" borderId="100" xfId="0" applyNumberForma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44" fontId="0" fillId="0" borderId="101" xfId="0" applyNumberFormat="1" applyBorder="1" applyAlignment="1">
      <alignment horizontal="center" vertical="center"/>
    </xf>
    <xf numFmtId="44" fontId="0" fillId="0" borderId="72" xfId="0" applyNumberFormat="1" applyBorder="1" applyAlignment="1">
      <alignment horizontal="center" vertical="center"/>
    </xf>
    <xf numFmtId="44" fontId="0" fillId="0" borderId="102" xfId="0" applyNumberForma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2" fontId="0" fillId="0" borderId="77" xfId="0" applyNumberFormat="1" applyBorder="1" applyAlignment="1">
      <alignment horizontal="left" vertical="center" wrapText="1"/>
    </xf>
    <xf numFmtId="2" fontId="0" fillId="0" borderId="16" xfId="0" applyNumberFormat="1" applyBorder="1" applyAlignment="1">
      <alignment horizontal="left" vertical="center" wrapText="1"/>
    </xf>
    <xf numFmtId="2" fontId="0" fillId="0" borderId="103" xfId="0" applyNumberFormat="1" applyBorder="1" applyAlignment="1">
      <alignment horizontal="left" vertical="center" wrapText="1"/>
    </xf>
    <xf numFmtId="2" fontId="0" fillId="0" borderId="104" xfId="0" applyNumberFormat="1" applyBorder="1" applyAlignment="1">
      <alignment horizontal="left" vertical="center" wrapText="1"/>
    </xf>
    <xf numFmtId="2" fontId="0" fillId="0" borderId="78" xfId="0" applyNumberFormat="1" applyBorder="1" applyAlignment="1">
      <alignment horizontal="left" vertical="center" wrapText="1"/>
    </xf>
    <xf numFmtId="2" fontId="0" fillId="0" borderId="45" xfId="0" applyNumberFormat="1" applyBorder="1" applyAlignment="1">
      <alignment horizontal="left" vertical="center" wrapText="1"/>
    </xf>
    <xf numFmtId="2" fontId="0" fillId="0" borderId="79" xfId="0" applyNumberFormat="1" applyBorder="1" applyAlignment="1">
      <alignment horizontal="center" vertical="center" wrapText="1"/>
    </xf>
    <xf numFmtId="2" fontId="0" fillId="0" borderId="80" xfId="0" applyNumberFormat="1" applyBorder="1" applyAlignment="1">
      <alignment horizontal="center" vertical="center" wrapText="1"/>
    </xf>
    <xf numFmtId="2" fontId="0" fillId="0" borderId="81" xfId="0" applyNumberFormat="1" applyBorder="1" applyAlignment="1">
      <alignment horizontal="center" vertical="center" wrapText="1"/>
    </xf>
    <xf numFmtId="2" fontId="0" fillId="0" borderId="97" xfId="0" applyNumberFormat="1" applyBorder="1" applyAlignment="1">
      <alignment horizontal="center" vertical="center" wrapText="1"/>
    </xf>
    <xf numFmtId="2" fontId="0" fillId="0" borderId="98" xfId="0" applyNumberFormat="1" applyBorder="1" applyAlignment="1">
      <alignment horizontal="center" vertical="center" wrapText="1"/>
    </xf>
    <xf numFmtId="2" fontId="0" fillId="0" borderId="99" xfId="0" applyNumberForma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DDFF"/>
      <color rgb="FFFFFF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mployers.westmiworks.org/OWDPUB/Skilled%20Trades%20Training%20Fund/FY19/Forms/training%20plans/Training%20Plan%20FY18%20%20-%205%20cours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ining Plan"/>
      <sheetName val="Revised Projected Leverage"/>
      <sheetName val="Verification Form"/>
      <sheetName val="New Hire Tracking"/>
      <sheetName val="SAMPLE TRAINING PLAN"/>
      <sheetName val="SAMPLE VERIFICATION"/>
      <sheetName val="Instru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077F8-F033-4DA6-8A85-FBD18BA69B84}">
  <dimension ref="A1:BD385"/>
  <sheetViews>
    <sheetView tabSelected="1" zoomScale="85" zoomScaleNormal="85" workbookViewId="0">
      <selection activeCell="L15" sqref="L15"/>
    </sheetView>
  </sheetViews>
  <sheetFormatPr defaultColWidth="9.140625" defaultRowHeight="15" x14ac:dyDescent="0.25"/>
  <cols>
    <col min="1" max="1" width="5.7109375" customWidth="1"/>
    <col min="2" max="4" width="15.7109375" style="5" customWidth="1"/>
    <col min="5" max="5" width="18" style="12" bestFit="1" customWidth="1"/>
    <col min="6" max="6" width="17.140625" style="8" bestFit="1" customWidth="1"/>
    <col min="7" max="20" width="15.7109375" style="8" customWidth="1"/>
    <col min="21" max="21" width="15.7109375" style="9" customWidth="1"/>
    <col min="22" max="25" width="15.7109375" style="8" customWidth="1"/>
    <col min="57" max="16384" width="9.140625" style="5"/>
  </cols>
  <sheetData>
    <row r="1" spans="1:56" customFormat="1" ht="30" customHeight="1" thickBot="1" x14ac:dyDescent="0.3">
      <c r="B1" s="206" t="s">
        <v>0</v>
      </c>
      <c r="C1" s="207"/>
      <c r="D1" s="207"/>
      <c r="E1" s="207"/>
      <c r="F1" s="207"/>
      <c r="G1" s="208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</row>
    <row r="2" spans="1:56" customFormat="1" ht="30" customHeight="1" x14ac:dyDescent="0.25">
      <c r="B2" s="209" t="s">
        <v>1</v>
      </c>
      <c r="C2" s="210"/>
      <c r="D2" s="199" t="s">
        <v>135</v>
      </c>
      <c r="E2" s="199"/>
      <c r="F2" s="199"/>
      <c r="G2" s="200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</row>
    <row r="3" spans="1:56" customFormat="1" ht="30" customHeight="1" x14ac:dyDescent="0.25">
      <c r="B3" s="195" t="s">
        <v>2</v>
      </c>
      <c r="C3" s="196"/>
      <c r="D3" s="201" t="s">
        <v>120</v>
      </c>
      <c r="E3" s="201"/>
      <c r="F3" s="201"/>
      <c r="G3" s="202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</row>
    <row r="4" spans="1:56" s="75" customFormat="1" ht="27" customHeight="1" x14ac:dyDescent="0.25">
      <c r="A4" s="68"/>
      <c r="B4" s="195" t="s">
        <v>3</v>
      </c>
      <c r="C4" s="196"/>
      <c r="D4" s="201" t="s">
        <v>136</v>
      </c>
      <c r="E4" s="201"/>
      <c r="F4" s="201"/>
      <c r="G4" s="202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158"/>
      <c r="X4" s="158"/>
      <c r="Y4" s="158"/>
    </row>
    <row r="5" spans="1:56" s="6" customFormat="1" ht="30.75" customHeight="1" thickBot="1" x14ac:dyDescent="0.3">
      <c r="A5" s="68"/>
      <c r="B5" s="197" t="s">
        <v>4</v>
      </c>
      <c r="C5" s="198"/>
      <c r="D5" s="203" t="s">
        <v>137</v>
      </c>
      <c r="E5" s="203"/>
      <c r="F5" s="203"/>
      <c r="G5" s="204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179"/>
      <c r="X5" s="179"/>
      <c r="Y5" s="179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</row>
    <row r="6" spans="1:56" s="6" customFormat="1" ht="21" x14ac:dyDescent="0.25">
      <c r="A6" s="68"/>
      <c r="B6" s="159"/>
      <c r="C6" s="159"/>
      <c r="D6" s="159"/>
      <c r="E6" s="159"/>
      <c r="F6" s="159"/>
      <c r="G6" s="159"/>
      <c r="H6" s="159"/>
      <c r="I6" s="159"/>
      <c r="J6" s="159"/>
      <c r="K6" s="297" t="s">
        <v>5</v>
      </c>
      <c r="L6" s="297"/>
      <c r="M6" s="297"/>
      <c r="N6" s="297"/>
      <c r="O6" s="297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58"/>
      <c r="AA6" s="158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</row>
    <row r="7" spans="1:56" s="6" customFormat="1" ht="21.75" thickBot="1" x14ac:dyDescent="0.3">
      <c r="A7" s="68"/>
      <c r="B7" s="155"/>
      <c r="C7" s="155"/>
      <c r="D7" s="155"/>
      <c r="E7" s="155"/>
      <c r="F7" s="155"/>
      <c r="G7" s="155"/>
      <c r="H7" s="156"/>
      <c r="I7" s="156"/>
      <c r="J7" s="156"/>
      <c r="K7" s="156"/>
      <c r="L7" s="298" t="s">
        <v>6</v>
      </c>
      <c r="M7" s="298"/>
      <c r="N7" s="298"/>
      <c r="O7" s="156"/>
      <c r="P7" s="156"/>
      <c r="Q7" s="156"/>
      <c r="R7" s="156"/>
      <c r="S7" s="156"/>
      <c r="T7" s="156"/>
      <c r="U7" s="156"/>
      <c r="V7" s="156"/>
      <c r="W7" s="157"/>
      <c r="X7" s="157"/>
      <c r="Y7" s="157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</row>
    <row r="8" spans="1:56" s="7" customFormat="1" ht="63.6" customHeight="1" x14ac:dyDescent="0.2">
      <c r="A8" s="69"/>
      <c r="B8" s="304"/>
      <c r="C8" s="224" t="s">
        <v>7</v>
      </c>
      <c r="D8" s="224" t="s">
        <v>8</v>
      </c>
      <c r="E8" s="224" t="s">
        <v>9</v>
      </c>
      <c r="F8" s="224" t="s">
        <v>10</v>
      </c>
      <c r="G8" s="293" t="s">
        <v>11</v>
      </c>
      <c r="H8" s="35" t="s">
        <v>141</v>
      </c>
      <c r="I8" s="35" t="s">
        <v>148</v>
      </c>
      <c r="J8" s="35" t="s">
        <v>161</v>
      </c>
      <c r="K8" s="35" t="s">
        <v>12</v>
      </c>
      <c r="L8" s="35" t="s">
        <v>12</v>
      </c>
      <c r="M8" s="35" t="s">
        <v>12</v>
      </c>
      <c r="N8" s="35" t="s">
        <v>12</v>
      </c>
      <c r="O8" s="35" t="s">
        <v>12</v>
      </c>
      <c r="P8" s="35" t="s">
        <v>12</v>
      </c>
      <c r="Q8" s="35" t="s">
        <v>12</v>
      </c>
      <c r="R8" s="35" t="s">
        <v>12</v>
      </c>
      <c r="S8" s="35" t="s">
        <v>12</v>
      </c>
      <c r="T8" s="35" t="s">
        <v>12</v>
      </c>
      <c r="U8" s="35" t="s">
        <v>12</v>
      </c>
      <c r="V8" s="36" t="s">
        <v>12</v>
      </c>
      <c r="W8" s="256" t="s">
        <v>13</v>
      </c>
      <c r="X8" s="244" t="s">
        <v>14</v>
      </c>
      <c r="Y8" s="278" t="s">
        <v>15</v>
      </c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</row>
    <row r="9" spans="1:56" s="7" customFormat="1" ht="41.25" customHeight="1" x14ac:dyDescent="0.2">
      <c r="A9" s="69"/>
      <c r="B9" s="304"/>
      <c r="C9" s="225"/>
      <c r="D9" s="225"/>
      <c r="E9" s="225"/>
      <c r="F9" s="225" t="s">
        <v>16</v>
      </c>
      <c r="G9" s="293"/>
      <c r="H9" s="2">
        <v>45139</v>
      </c>
      <c r="I9" s="2">
        <v>45170</v>
      </c>
      <c r="J9" s="2">
        <v>45323</v>
      </c>
      <c r="K9" s="2" t="s">
        <v>16</v>
      </c>
      <c r="L9" s="2" t="s">
        <v>16</v>
      </c>
      <c r="M9" s="2" t="s">
        <v>16</v>
      </c>
      <c r="N9" s="2" t="s">
        <v>16</v>
      </c>
      <c r="O9" s="2" t="s">
        <v>16</v>
      </c>
      <c r="P9" s="2" t="s">
        <v>16</v>
      </c>
      <c r="Q9" s="2" t="s">
        <v>16</v>
      </c>
      <c r="R9" s="2" t="s">
        <v>16</v>
      </c>
      <c r="S9" s="2" t="s">
        <v>16</v>
      </c>
      <c r="T9" s="2" t="s">
        <v>16</v>
      </c>
      <c r="U9" s="2" t="s">
        <v>16</v>
      </c>
      <c r="V9" s="37" t="s">
        <v>16</v>
      </c>
      <c r="W9" s="257"/>
      <c r="X9" s="245"/>
      <c r="Y9" s="279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</row>
    <row r="10" spans="1:56" s="7" customFormat="1" ht="42" customHeight="1" x14ac:dyDescent="0.2">
      <c r="A10" s="69"/>
      <c r="B10" s="304"/>
      <c r="C10" s="225"/>
      <c r="D10" s="225"/>
      <c r="E10" s="225"/>
      <c r="F10" s="225" t="s">
        <v>17</v>
      </c>
      <c r="G10" s="293"/>
      <c r="H10" s="2">
        <v>45231</v>
      </c>
      <c r="I10" s="2">
        <v>45172</v>
      </c>
      <c r="J10" s="2">
        <v>45327</v>
      </c>
      <c r="K10" s="2" t="s">
        <v>17</v>
      </c>
      <c r="L10" s="2" t="s">
        <v>17</v>
      </c>
      <c r="M10" s="2" t="s">
        <v>17</v>
      </c>
      <c r="N10" s="2" t="s">
        <v>17</v>
      </c>
      <c r="O10" s="2" t="s">
        <v>17</v>
      </c>
      <c r="P10" s="2" t="s">
        <v>17</v>
      </c>
      <c r="Q10" s="2" t="s">
        <v>17</v>
      </c>
      <c r="R10" s="2" t="s">
        <v>17</v>
      </c>
      <c r="S10" s="2" t="s">
        <v>17</v>
      </c>
      <c r="T10" s="2" t="s">
        <v>17</v>
      </c>
      <c r="U10" s="2" t="s">
        <v>17</v>
      </c>
      <c r="V10" s="37" t="s">
        <v>17</v>
      </c>
      <c r="W10" s="257"/>
      <c r="X10" s="245"/>
      <c r="Y10" s="279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</row>
    <row r="11" spans="1:56" s="7" customFormat="1" ht="42" customHeight="1" x14ac:dyDescent="0.2">
      <c r="A11" s="69"/>
      <c r="B11" s="304"/>
      <c r="C11" s="225"/>
      <c r="D11" s="225"/>
      <c r="E11" s="225"/>
      <c r="F11" s="225" t="s">
        <v>18</v>
      </c>
      <c r="G11" s="293"/>
      <c r="H11" s="2" t="s">
        <v>142</v>
      </c>
      <c r="I11" s="2" t="s">
        <v>149</v>
      </c>
      <c r="J11" s="2" t="s">
        <v>162</v>
      </c>
      <c r="K11" s="2" t="s">
        <v>18</v>
      </c>
      <c r="L11" s="2" t="s">
        <v>18</v>
      </c>
      <c r="M11" s="2" t="s">
        <v>18</v>
      </c>
      <c r="N11" s="2" t="s">
        <v>18</v>
      </c>
      <c r="O11" s="2" t="s">
        <v>18</v>
      </c>
      <c r="P11" s="2" t="s">
        <v>18</v>
      </c>
      <c r="Q11" s="2" t="s">
        <v>18</v>
      </c>
      <c r="R11" s="2" t="s">
        <v>18</v>
      </c>
      <c r="S11" s="2" t="s">
        <v>18</v>
      </c>
      <c r="T11" s="2" t="s">
        <v>18</v>
      </c>
      <c r="U11" s="2" t="s">
        <v>18</v>
      </c>
      <c r="V11" s="2" t="s">
        <v>18</v>
      </c>
      <c r="W11" s="257"/>
      <c r="X11" s="245"/>
      <c r="Y11" s="279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</row>
    <row r="12" spans="1:56" s="7" customFormat="1" ht="69" customHeight="1" x14ac:dyDescent="0.2">
      <c r="A12" s="69"/>
      <c r="B12" s="304"/>
      <c r="C12" s="226"/>
      <c r="D12" s="226"/>
      <c r="E12" s="226"/>
      <c r="F12" s="226" t="s">
        <v>19</v>
      </c>
      <c r="G12" s="294"/>
      <c r="H12" s="38" t="s">
        <v>143</v>
      </c>
      <c r="I12" s="38" t="s">
        <v>150</v>
      </c>
      <c r="J12" s="38" t="s">
        <v>163</v>
      </c>
      <c r="K12" s="38" t="s">
        <v>19</v>
      </c>
      <c r="L12" s="38" t="s">
        <v>19</v>
      </c>
      <c r="M12" s="38" t="s">
        <v>19</v>
      </c>
      <c r="N12" s="38" t="s">
        <v>19</v>
      </c>
      <c r="O12" s="38" t="s">
        <v>19</v>
      </c>
      <c r="P12" s="38" t="s">
        <v>19</v>
      </c>
      <c r="Q12" s="38" t="s">
        <v>19</v>
      </c>
      <c r="R12" s="38" t="s">
        <v>19</v>
      </c>
      <c r="S12" s="38" t="s">
        <v>19</v>
      </c>
      <c r="T12" s="38" t="s">
        <v>19</v>
      </c>
      <c r="U12" s="38" t="s">
        <v>19</v>
      </c>
      <c r="V12" s="39" t="s">
        <v>19</v>
      </c>
      <c r="W12" s="258"/>
      <c r="X12" s="246"/>
      <c r="Y12" s="280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</row>
    <row r="13" spans="1:56" x14ac:dyDescent="0.25">
      <c r="A13" s="13">
        <v>1</v>
      </c>
      <c r="B13" s="71"/>
      <c r="C13" s="4" t="s">
        <v>74</v>
      </c>
      <c r="D13" s="4" t="s">
        <v>138</v>
      </c>
      <c r="E13" s="88" t="s">
        <v>139</v>
      </c>
      <c r="F13" s="31">
        <v>20</v>
      </c>
      <c r="G13" s="50" t="s">
        <v>57</v>
      </c>
      <c r="H13" s="31">
        <v>1200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41">
        <f>SUM(G13:V13)</f>
        <v>1200</v>
      </c>
      <c r="X13" s="41">
        <f>IF(W13&gt;0,IF(W13&lt;=2000,W13,2000),0)</f>
        <v>1200</v>
      </c>
      <c r="Y13" s="41">
        <f>W13-X13</f>
        <v>0</v>
      </c>
    </row>
    <row r="14" spans="1:56" ht="30" x14ac:dyDescent="0.25">
      <c r="A14" s="13">
        <f>A13+1</f>
        <v>2</v>
      </c>
      <c r="B14" s="71"/>
      <c r="C14" s="1" t="s">
        <v>144</v>
      </c>
      <c r="D14" s="1" t="s">
        <v>145</v>
      </c>
      <c r="E14" s="66" t="s">
        <v>147</v>
      </c>
      <c r="F14" s="31">
        <v>30</v>
      </c>
      <c r="G14" s="50" t="s">
        <v>140</v>
      </c>
      <c r="H14" s="22"/>
      <c r="I14" s="22">
        <v>5000</v>
      </c>
      <c r="J14" s="22">
        <v>1295</v>
      </c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41">
        <f t="shared" ref="W14:W77" si="0">SUM(G14:V14)</f>
        <v>6295</v>
      </c>
      <c r="X14" s="41">
        <f t="shared" ref="X14:X77" si="1">IF(W14&gt;0,IF(W14&lt;=2000,W14,2000),0)</f>
        <v>2000</v>
      </c>
      <c r="Y14" s="41">
        <f t="shared" ref="Y14:Y77" si="2">W14-X14</f>
        <v>4295</v>
      </c>
    </row>
    <row r="15" spans="1:56" ht="30" x14ac:dyDescent="0.25">
      <c r="A15" s="13">
        <f t="shared" ref="A15:A78" si="3">A14+1</f>
        <v>3</v>
      </c>
      <c r="B15" s="71"/>
      <c r="C15" s="1" t="s">
        <v>159</v>
      </c>
      <c r="D15" s="1" t="s">
        <v>160</v>
      </c>
      <c r="E15" s="66" t="s">
        <v>147</v>
      </c>
      <c r="F15" s="31">
        <v>33</v>
      </c>
      <c r="G15" s="50" t="s">
        <v>140</v>
      </c>
      <c r="H15" s="22"/>
      <c r="I15" s="22"/>
      <c r="J15" s="22">
        <v>1295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41">
        <f t="shared" si="0"/>
        <v>1295</v>
      </c>
      <c r="X15" s="41">
        <f t="shared" si="1"/>
        <v>1295</v>
      </c>
      <c r="Y15" s="41">
        <f t="shared" si="2"/>
        <v>0</v>
      </c>
    </row>
    <row r="16" spans="1:56" ht="30" x14ac:dyDescent="0.25">
      <c r="A16" s="13">
        <f t="shared" si="3"/>
        <v>4</v>
      </c>
      <c r="B16" s="71"/>
      <c r="C16" s="1" t="s">
        <v>164</v>
      </c>
      <c r="D16" s="1" t="s">
        <v>165</v>
      </c>
      <c r="E16" s="66" t="s">
        <v>147</v>
      </c>
      <c r="F16" s="31">
        <v>30</v>
      </c>
      <c r="G16" s="50" t="s">
        <v>140</v>
      </c>
      <c r="H16" s="22"/>
      <c r="I16" s="22"/>
      <c r="J16" s="22">
        <v>1295</v>
      </c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41">
        <f t="shared" si="0"/>
        <v>1295</v>
      </c>
      <c r="X16" s="41">
        <f t="shared" si="1"/>
        <v>1295</v>
      </c>
      <c r="Y16" s="41">
        <f t="shared" si="2"/>
        <v>0</v>
      </c>
    </row>
    <row r="17" spans="1:25" ht="30" x14ac:dyDescent="0.25">
      <c r="A17" s="13">
        <f t="shared" si="3"/>
        <v>5</v>
      </c>
      <c r="B17" s="71"/>
      <c r="C17" s="1" t="s">
        <v>166</v>
      </c>
      <c r="D17" s="1" t="s">
        <v>167</v>
      </c>
      <c r="E17" s="66" t="s">
        <v>147</v>
      </c>
      <c r="F17" s="31">
        <v>31</v>
      </c>
      <c r="G17" s="50" t="s">
        <v>140</v>
      </c>
      <c r="H17" s="22"/>
      <c r="I17" s="22"/>
      <c r="J17" s="22">
        <v>1295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41">
        <f t="shared" si="0"/>
        <v>1295</v>
      </c>
      <c r="X17" s="41">
        <f t="shared" si="1"/>
        <v>1295</v>
      </c>
      <c r="Y17" s="41">
        <f t="shared" si="2"/>
        <v>0</v>
      </c>
    </row>
    <row r="18" spans="1:25" x14ac:dyDescent="0.25">
      <c r="A18" s="13">
        <f t="shared" si="3"/>
        <v>6</v>
      </c>
      <c r="B18" s="71"/>
      <c r="C18" s="1"/>
      <c r="D18" s="1"/>
      <c r="E18" s="66"/>
      <c r="F18" s="31"/>
      <c r="G18" s="50"/>
      <c r="H18" s="22"/>
      <c r="I18" s="22"/>
      <c r="J18" s="22">
        <v>1295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41">
        <f t="shared" si="0"/>
        <v>1295</v>
      </c>
      <c r="X18" s="41">
        <f t="shared" si="1"/>
        <v>1295</v>
      </c>
      <c r="Y18" s="41">
        <f t="shared" si="2"/>
        <v>0</v>
      </c>
    </row>
    <row r="19" spans="1:25" x14ac:dyDescent="0.25">
      <c r="A19" s="13">
        <f t="shared" si="3"/>
        <v>7</v>
      </c>
      <c r="B19" s="71"/>
      <c r="C19" s="1"/>
      <c r="D19" s="1"/>
      <c r="E19" s="66"/>
      <c r="F19" s="31"/>
      <c r="G19" s="50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41">
        <f t="shared" si="0"/>
        <v>0</v>
      </c>
      <c r="X19" s="41">
        <f t="shared" si="1"/>
        <v>0</v>
      </c>
      <c r="Y19" s="41">
        <f t="shared" si="2"/>
        <v>0</v>
      </c>
    </row>
    <row r="20" spans="1:25" hidden="1" x14ac:dyDescent="0.25">
      <c r="A20" s="13">
        <f t="shared" si="3"/>
        <v>8</v>
      </c>
      <c r="B20" s="71"/>
      <c r="C20" s="1"/>
      <c r="D20" s="1"/>
      <c r="E20" s="66"/>
      <c r="F20" s="31"/>
      <c r="G20" s="50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41">
        <f t="shared" si="0"/>
        <v>0</v>
      </c>
      <c r="X20" s="41">
        <f t="shared" si="1"/>
        <v>0</v>
      </c>
      <c r="Y20" s="41">
        <f t="shared" si="2"/>
        <v>0</v>
      </c>
    </row>
    <row r="21" spans="1:25" hidden="1" x14ac:dyDescent="0.25">
      <c r="A21" s="13">
        <f t="shared" si="3"/>
        <v>9</v>
      </c>
      <c r="B21" s="71"/>
      <c r="C21" s="1"/>
      <c r="D21" s="1"/>
      <c r="E21" s="66"/>
      <c r="F21" s="31"/>
      <c r="G21" s="50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41">
        <f t="shared" si="0"/>
        <v>0</v>
      </c>
      <c r="X21" s="41">
        <f t="shared" si="1"/>
        <v>0</v>
      </c>
      <c r="Y21" s="41">
        <f t="shared" si="2"/>
        <v>0</v>
      </c>
    </row>
    <row r="22" spans="1:25" hidden="1" x14ac:dyDescent="0.25">
      <c r="A22" s="13">
        <f t="shared" si="3"/>
        <v>10</v>
      </c>
      <c r="B22" s="71"/>
      <c r="C22" s="1"/>
      <c r="D22" s="1"/>
      <c r="E22" s="66"/>
      <c r="F22" s="31"/>
      <c r="G22" s="50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41">
        <f t="shared" si="0"/>
        <v>0</v>
      </c>
      <c r="X22" s="41">
        <f t="shared" si="1"/>
        <v>0</v>
      </c>
      <c r="Y22" s="41">
        <f t="shared" si="2"/>
        <v>0</v>
      </c>
    </row>
    <row r="23" spans="1:25" hidden="1" x14ac:dyDescent="0.25">
      <c r="A23" s="13">
        <f t="shared" si="3"/>
        <v>11</v>
      </c>
      <c r="B23" s="71"/>
      <c r="C23" s="1"/>
      <c r="D23" s="1"/>
      <c r="E23" s="66"/>
      <c r="F23" s="31"/>
      <c r="G23" s="50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41">
        <f t="shared" si="0"/>
        <v>0</v>
      </c>
      <c r="X23" s="41">
        <f t="shared" si="1"/>
        <v>0</v>
      </c>
      <c r="Y23" s="41">
        <f t="shared" si="2"/>
        <v>0</v>
      </c>
    </row>
    <row r="24" spans="1:25" hidden="1" x14ac:dyDescent="0.25">
      <c r="A24" s="13">
        <f t="shared" si="3"/>
        <v>12</v>
      </c>
      <c r="B24" s="71"/>
      <c r="C24" s="1"/>
      <c r="D24" s="1"/>
      <c r="E24" s="66"/>
      <c r="F24" s="31"/>
      <c r="G24" s="50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41">
        <f t="shared" si="0"/>
        <v>0</v>
      </c>
      <c r="X24" s="41">
        <f t="shared" si="1"/>
        <v>0</v>
      </c>
      <c r="Y24" s="41">
        <f t="shared" si="2"/>
        <v>0</v>
      </c>
    </row>
    <row r="25" spans="1:25" hidden="1" x14ac:dyDescent="0.25">
      <c r="A25" s="13">
        <f t="shared" si="3"/>
        <v>13</v>
      </c>
      <c r="B25" s="71"/>
      <c r="C25" s="1"/>
      <c r="D25" s="1"/>
      <c r="E25" s="66"/>
      <c r="F25" s="31"/>
      <c r="G25" s="50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41">
        <f t="shared" si="0"/>
        <v>0</v>
      </c>
      <c r="X25" s="41">
        <f t="shared" si="1"/>
        <v>0</v>
      </c>
      <c r="Y25" s="41">
        <f t="shared" si="2"/>
        <v>0</v>
      </c>
    </row>
    <row r="26" spans="1:25" hidden="1" x14ac:dyDescent="0.25">
      <c r="A26" s="13">
        <f t="shared" si="3"/>
        <v>14</v>
      </c>
      <c r="B26" s="71"/>
      <c r="C26" s="1"/>
      <c r="D26" s="1"/>
      <c r="E26" s="66"/>
      <c r="F26" s="31"/>
      <c r="G26" s="50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41">
        <f t="shared" si="0"/>
        <v>0</v>
      </c>
      <c r="X26" s="41">
        <f t="shared" si="1"/>
        <v>0</v>
      </c>
      <c r="Y26" s="41">
        <f t="shared" si="2"/>
        <v>0</v>
      </c>
    </row>
    <row r="27" spans="1:25" hidden="1" x14ac:dyDescent="0.25">
      <c r="A27" s="13">
        <f t="shared" si="3"/>
        <v>15</v>
      </c>
      <c r="B27" s="71"/>
      <c r="C27" s="1"/>
      <c r="D27" s="1"/>
      <c r="E27" s="66"/>
      <c r="F27" s="31"/>
      <c r="G27" s="50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41">
        <f t="shared" si="0"/>
        <v>0</v>
      </c>
      <c r="X27" s="41">
        <f t="shared" si="1"/>
        <v>0</v>
      </c>
      <c r="Y27" s="41">
        <f t="shared" si="2"/>
        <v>0</v>
      </c>
    </row>
    <row r="28" spans="1:25" hidden="1" x14ac:dyDescent="0.25">
      <c r="A28" s="13">
        <f t="shared" si="3"/>
        <v>16</v>
      </c>
      <c r="B28" s="71"/>
      <c r="C28" s="1"/>
      <c r="D28" s="1"/>
      <c r="E28" s="66"/>
      <c r="F28" s="31"/>
      <c r="G28" s="50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41">
        <f t="shared" si="0"/>
        <v>0</v>
      </c>
      <c r="X28" s="41">
        <f t="shared" si="1"/>
        <v>0</v>
      </c>
      <c r="Y28" s="41">
        <f t="shared" si="2"/>
        <v>0</v>
      </c>
    </row>
    <row r="29" spans="1:25" hidden="1" x14ac:dyDescent="0.25">
      <c r="A29" s="13">
        <f t="shared" si="3"/>
        <v>17</v>
      </c>
      <c r="B29" s="71"/>
      <c r="C29" s="1"/>
      <c r="D29" s="1"/>
      <c r="E29" s="66"/>
      <c r="F29" s="31"/>
      <c r="G29" s="50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41">
        <f t="shared" si="0"/>
        <v>0</v>
      </c>
      <c r="X29" s="41">
        <f t="shared" si="1"/>
        <v>0</v>
      </c>
      <c r="Y29" s="41">
        <f t="shared" si="2"/>
        <v>0</v>
      </c>
    </row>
    <row r="30" spans="1:25" hidden="1" x14ac:dyDescent="0.25">
      <c r="A30" s="13">
        <f t="shared" si="3"/>
        <v>18</v>
      </c>
      <c r="B30" s="71"/>
      <c r="C30" s="1"/>
      <c r="D30" s="1"/>
      <c r="E30" s="66"/>
      <c r="F30" s="31"/>
      <c r="G30" s="50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41">
        <f t="shared" si="0"/>
        <v>0</v>
      </c>
      <c r="X30" s="41">
        <f t="shared" si="1"/>
        <v>0</v>
      </c>
      <c r="Y30" s="41">
        <f t="shared" si="2"/>
        <v>0</v>
      </c>
    </row>
    <row r="31" spans="1:25" hidden="1" x14ac:dyDescent="0.25">
      <c r="A31" s="13">
        <f t="shared" si="3"/>
        <v>19</v>
      </c>
      <c r="B31" s="71"/>
      <c r="C31" s="1"/>
      <c r="D31" s="1"/>
      <c r="E31" s="66"/>
      <c r="F31" s="31"/>
      <c r="G31" s="50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41">
        <f t="shared" si="0"/>
        <v>0</v>
      </c>
      <c r="X31" s="41">
        <f t="shared" si="1"/>
        <v>0</v>
      </c>
      <c r="Y31" s="41">
        <f t="shared" si="2"/>
        <v>0</v>
      </c>
    </row>
    <row r="32" spans="1:25" hidden="1" x14ac:dyDescent="0.25">
      <c r="A32" s="13">
        <f t="shared" si="3"/>
        <v>20</v>
      </c>
      <c r="B32" s="71"/>
      <c r="C32" s="1"/>
      <c r="D32" s="1"/>
      <c r="E32" s="66"/>
      <c r="F32" s="31"/>
      <c r="G32" s="50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41">
        <f t="shared" si="0"/>
        <v>0</v>
      </c>
      <c r="X32" s="41">
        <f t="shared" si="1"/>
        <v>0</v>
      </c>
      <c r="Y32" s="41">
        <f t="shared" si="2"/>
        <v>0</v>
      </c>
    </row>
    <row r="33" spans="1:25" hidden="1" x14ac:dyDescent="0.25">
      <c r="A33" s="13">
        <f t="shared" si="3"/>
        <v>21</v>
      </c>
      <c r="B33" s="71"/>
      <c r="C33" s="1"/>
      <c r="D33" s="1"/>
      <c r="E33" s="66"/>
      <c r="F33" s="31"/>
      <c r="G33" s="50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41">
        <f t="shared" si="0"/>
        <v>0</v>
      </c>
      <c r="X33" s="41">
        <f t="shared" si="1"/>
        <v>0</v>
      </c>
      <c r="Y33" s="41">
        <f t="shared" si="2"/>
        <v>0</v>
      </c>
    </row>
    <row r="34" spans="1:25" hidden="1" x14ac:dyDescent="0.25">
      <c r="A34" s="13">
        <f t="shared" si="3"/>
        <v>22</v>
      </c>
      <c r="B34" s="71"/>
      <c r="C34" s="1"/>
      <c r="D34" s="1"/>
      <c r="E34" s="66"/>
      <c r="F34" s="31"/>
      <c r="G34" s="50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41">
        <f t="shared" si="0"/>
        <v>0</v>
      </c>
      <c r="X34" s="41">
        <f t="shared" si="1"/>
        <v>0</v>
      </c>
      <c r="Y34" s="41">
        <f t="shared" si="2"/>
        <v>0</v>
      </c>
    </row>
    <row r="35" spans="1:25" hidden="1" x14ac:dyDescent="0.25">
      <c r="A35" s="13">
        <f t="shared" si="3"/>
        <v>23</v>
      </c>
      <c r="B35" s="71"/>
      <c r="C35" s="1"/>
      <c r="D35" s="1"/>
      <c r="E35" s="66"/>
      <c r="F35" s="31"/>
      <c r="G35" s="50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41">
        <f t="shared" si="0"/>
        <v>0</v>
      </c>
      <c r="X35" s="41">
        <f t="shared" si="1"/>
        <v>0</v>
      </c>
      <c r="Y35" s="41">
        <f t="shared" si="2"/>
        <v>0</v>
      </c>
    </row>
    <row r="36" spans="1:25" hidden="1" x14ac:dyDescent="0.25">
      <c r="A36" s="13">
        <f t="shared" si="3"/>
        <v>24</v>
      </c>
      <c r="B36" s="71"/>
      <c r="C36" s="1"/>
      <c r="D36" s="1"/>
      <c r="E36" s="66"/>
      <c r="F36" s="31"/>
      <c r="G36" s="50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41">
        <f t="shared" si="0"/>
        <v>0</v>
      </c>
      <c r="X36" s="41">
        <f t="shared" si="1"/>
        <v>0</v>
      </c>
      <c r="Y36" s="41">
        <f t="shared" si="2"/>
        <v>0</v>
      </c>
    </row>
    <row r="37" spans="1:25" hidden="1" x14ac:dyDescent="0.25">
      <c r="A37" s="13">
        <f t="shared" si="3"/>
        <v>25</v>
      </c>
      <c r="B37" s="71"/>
      <c r="C37" s="1"/>
      <c r="D37" s="1"/>
      <c r="E37" s="66"/>
      <c r="F37" s="31"/>
      <c r="G37" s="50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41">
        <f t="shared" si="0"/>
        <v>0</v>
      </c>
      <c r="X37" s="41">
        <f t="shared" si="1"/>
        <v>0</v>
      </c>
      <c r="Y37" s="41">
        <f t="shared" si="2"/>
        <v>0</v>
      </c>
    </row>
    <row r="38" spans="1:25" hidden="1" x14ac:dyDescent="0.25">
      <c r="A38" s="13">
        <f t="shared" si="3"/>
        <v>26</v>
      </c>
      <c r="B38" s="71"/>
      <c r="C38" s="1"/>
      <c r="D38" s="1"/>
      <c r="E38" s="66"/>
      <c r="F38" s="31"/>
      <c r="G38" s="50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41">
        <f t="shared" si="0"/>
        <v>0</v>
      </c>
      <c r="X38" s="41">
        <f t="shared" si="1"/>
        <v>0</v>
      </c>
      <c r="Y38" s="41">
        <f t="shared" si="2"/>
        <v>0</v>
      </c>
    </row>
    <row r="39" spans="1:25" hidden="1" x14ac:dyDescent="0.25">
      <c r="A39" s="13">
        <f t="shared" si="3"/>
        <v>27</v>
      </c>
      <c r="B39" s="71"/>
      <c r="C39" s="1"/>
      <c r="D39" s="1"/>
      <c r="E39" s="66"/>
      <c r="F39" s="31"/>
      <c r="G39" s="50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41">
        <f t="shared" si="0"/>
        <v>0</v>
      </c>
      <c r="X39" s="41">
        <f t="shared" si="1"/>
        <v>0</v>
      </c>
      <c r="Y39" s="41">
        <f t="shared" si="2"/>
        <v>0</v>
      </c>
    </row>
    <row r="40" spans="1:25" hidden="1" x14ac:dyDescent="0.25">
      <c r="A40" s="13">
        <f t="shared" si="3"/>
        <v>28</v>
      </c>
      <c r="B40" s="71"/>
      <c r="C40" s="1"/>
      <c r="D40" s="1"/>
      <c r="E40" s="66"/>
      <c r="F40" s="31"/>
      <c r="G40" s="50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41">
        <f t="shared" si="0"/>
        <v>0</v>
      </c>
      <c r="X40" s="41">
        <f t="shared" si="1"/>
        <v>0</v>
      </c>
      <c r="Y40" s="41">
        <f t="shared" si="2"/>
        <v>0</v>
      </c>
    </row>
    <row r="41" spans="1:25" hidden="1" x14ac:dyDescent="0.25">
      <c r="A41" s="13">
        <f t="shared" si="3"/>
        <v>29</v>
      </c>
      <c r="B41" s="71"/>
      <c r="C41" s="1"/>
      <c r="D41" s="1"/>
      <c r="E41" s="66"/>
      <c r="F41" s="31"/>
      <c r="G41" s="50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41">
        <f t="shared" si="0"/>
        <v>0</v>
      </c>
      <c r="X41" s="41">
        <f t="shared" si="1"/>
        <v>0</v>
      </c>
      <c r="Y41" s="41">
        <f t="shared" si="2"/>
        <v>0</v>
      </c>
    </row>
    <row r="42" spans="1:25" hidden="1" x14ac:dyDescent="0.25">
      <c r="A42" s="13">
        <f t="shared" si="3"/>
        <v>30</v>
      </c>
      <c r="B42" s="71"/>
      <c r="C42" s="1"/>
      <c r="D42" s="1"/>
      <c r="E42" s="66"/>
      <c r="F42" s="31"/>
      <c r="G42" s="50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41">
        <f t="shared" si="0"/>
        <v>0</v>
      </c>
      <c r="X42" s="41">
        <f t="shared" si="1"/>
        <v>0</v>
      </c>
      <c r="Y42" s="41">
        <f t="shared" si="2"/>
        <v>0</v>
      </c>
    </row>
    <row r="43" spans="1:25" hidden="1" x14ac:dyDescent="0.25">
      <c r="A43" s="13">
        <f t="shared" si="3"/>
        <v>31</v>
      </c>
      <c r="B43" s="71"/>
      <c r="C43" s="1"/>
      <c r="D43" s="1"/>
      <c r="E43" s="66"/>
      <c r="F43" s="31"/>
      <c r="G43" s="50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41">
        <f t="shared" si="0"/>
        <v>0</v>
      </c>
      <c r="X43" s="41">
        <f t="shared" si="1"/>
        <v>0</v>
      </c>
      <c r="Y43" s="41">
        <f t="shared" si="2"/>
        <v>0</v>
      </c>
    </row>
    <row r="44" spans="1:25" hidden="1" x14ac:dyDescent="0.25">
      <c r="A44" s="13">
        <f t="shared" si="3"/>
        <v>32</v>
      </c>
      <c r="B44" s="71"/>
      <c r="C44" s="1"/>
      <c r="D44" s="1"/>
      <c r="E44" s="66"/>
      <c r="F44" s="31"/>
      <c r="G44" s="50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41">
        <f t="shared" si="0"/>
        <v>0</v>
      </c>
      <c r="X44" s="41">
        <f t="shared" si="1"/>
        <v>0</v>
      </c>
      <c r="Y44" s="41">
        <f t="shared" si="2"/>
        <v>0</v>
      </c>
    </row>
    <row r="45" spans="1:25" hidden="1" x14ac:dyDescent="0.25">
      <c r="A45" s="13">
        <f t="shared" si="3"/>
        <v>33</v>
      </c>
      <c r="B45" s="71"/>
      <c r="C45" s="1"/>
      <c r="D45" s="1"/>
      <c r="E45" s="66"/>
      <c r="F45" s="31"/>
      <c r="G45" s="50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41">
        <f t="shared" si="0"/>
        <v>0</v>
      </c>
      <c r="X45" s="41">
        <f t="shared" si="1"/>
        <v>0</v>
      </c>
      <c r="Y45" s="41">
        <f t="shared" si="2"/>
        <v>0</v>
      </c>
    </row>
    <row r="46" spans="1:25" hidden="1" x14ac:dyDescent="0.25">
      <c r="A46" s="13">
        <f t="shared" si="3"/>
        <v>34</v>
      </c>
      <c r="B46" s="71"/>
      <c r="C46" s="1"/>
      <c r="D46" s="1"/>
      <c r="E46" s="66"/>
      <c r="F46" s="31"/>
      <c r="G46" s="50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41">
        <f t="shared" si="0"/>
        <v>0</v>
      </c>
      <c r="X46" s="41">
        <f t="shared" si="1"/>
        <v>0</v>
      </c>
      <c r="Y46" s="41">
        <f t="shared" si="2"/>
        <v>0</v>
      </c>
    </row>
    <row r="47" spans="1:25" hidden="1" x14ac:dyDescent="0.25">
      <c r="A47" s="13">
        <f t="shared" si="3"/>
        <v>35</v>
      </c>
      <c r="B47" s="71"/>
      <c r="C47" s="1"/>
      <c r="D47" s="1"/>
      <c r="E47" s="66"/>
      <c r="F47" s="31"/>
      <c r="G47" s="50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41">
        <f t="shared" si="0"/>
        <v>0</v>
      </c>
      <c r="X47" s="41">
        <f t="shared" si="1"/>
        <v>0</v>
      </c>
      <c r="Y47" s="41">
        <f t="shared" si="2"/>
        <v>0</v>
      </c>
    </row>
    <row r="48" spans="1:25" hidden="1" x14ac:dyDescent="0.25">
      <c r="A48" s="13">
        <f t="shared" si="3"/>
        <v>36</v>
      </c>
      <c r="B48" s="71"/>
      <c r="C48" s="1"/>
      <c r="D48" s="1"/>
      <c r="E48" s="66"/>
      <c r="F48" s="31"/>
      <c r="G48" s="50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41">
        <f t="shared" si="0"/>
        <v>0</v>
      </c>
      <c r="X48" s="41">
        <f t="shared" si="1"/>
        <v>0</v>
      </c>
      <c r="Y48" s="41">
        <f t="shared" si="2"/>
        <v>0</v>
      </c>
    </row>
    <row r="49" spans="1:25" hidden="1" x14ac:dyDescent="0.25">
      <c r="A49" s="13">
        <f t="shared" si="3"/>
        <v>37</v>
      </c>
      <c r="B49" s="71"/>
      <c r="C49" s="1"/>
      <c r="D49" s="1"/>
      <c r="E49" s="66"/>
      <c r="F49" s="31"/>
      <c r="G49" s="50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41">
        <f t="shared" si="0"/>
        <v>0</v>
      </c>
      <c r="X49" s="41">
        <f t="shared" si="1"/>
        <v>0</v>
      </c>
      <c r="Y49" s="41">
        <f t="shared" si="2"/>
        <v>0</v>
      </c>
    </row>
    <row r="50" spans="1:25" hidden="1" x14ac:dyDescent="0.25">
      <c r="A50" s="13">
        <f t="shared" si="3"/>
        <v>38</v>
      </c>
      <c r="B50" s="71"/>
      <c r="C50" s="1"/>
      <c r="D50" s="1"/>
      <c r="E50" s="66"/>
      <c r="F50" s="31"/>
      <c r="G50" s="50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41">
        <f t="shared" si="0"/>
        <v>0</v>
      </c>
      <c r="X50" s="41">
        <f t="shared" si="1"/>
        <v>0</v>
      </c>
      <c r="Y50" s="41">
        <f t="shared" si="2"/>
        <v>0</v>
      </c>
    </row>
    <row r="51" spans="1:25" hidden="1" x14ac:dyDescent="0.25">
      <c r="A51" s="13">
        <f t="shared" si="3"/>
        <v>39</v>
      </c>
      <c r="B51" s="71"/>
      <c r="C51" s="1"/>
      <c r="D51" s="1"/>
      <c r="E51" s="66"/>
      <c r="F51" s="31"/>
      <c r="G51" s="50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41">
        <f t="shared" si="0"/>
        <v>0</v>
      </c>
      <c r="X51" s="41">
        <f t="shared" si="1"/>
        <v>0</v>
      </c>
      <c r="Y51" s="41">
        <f t="shared" si="2"/>
        <v>0</v>
      </c>
    </row>
    <row r="52" spans="1:25" hidden="1" x14ac:dyDescent="0.25">
      <c r="A52" s="13">
        <f t="shared" si="3"/>
        <v>40</v>
      </c>
      <c r="B52" s="71"/>
      <c r="C52" s="1"/>
      <c r="D52" s="1"/>
      <c r="E52" s="66"/>
      <c r="F52" s="31"/>
      <c r="G52" s="50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41">
        <f t="shared" si="0"/>
        <v>0</v>
      </c>
      <c r="X52" s="41">
        <f t="shared" si="1"/>
        <v>0</v>
      </c>
      <c r="Y52" s="41">
        <f t="shared" si="2"/>
        <v>0</v>
      </c>
    </row>
    <row r="53" spans="1:25" hidden="1" x14ac:dyDescent="0.25">
      <c r="A53" s="13">
        <f t="shared" si="3"/>
        <v>41</v>
      </c>
      <c r="B53" s="71"/>
      <c r="C53" s="1"/>
      <c r="D53" s="1"/>
      <c r="E53" s="66"/>
      <c r="F53" s="31"/>
      <c r="G53" s="50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41">
        <f t="shared" si="0"/>
        <v>0</v>
      </c>
      <c r="X53" s="41">
        <f t="shared" si="1"/>
        <v>0</v>
      </c>
      <c r="Y53" s="41">
        <f t="shared" si="2"/>
        <v>0</v>
      </c>
    </row>
    <row r="54" spans="1:25" hidden="1" x14ac:dyDescent="0.25">
      <c r="A54" s="13">
        <f t="shared" si="3"/>
        <v>42</v>
      </c>
      <c r="B54" s="71"/>
      <c r="C54" s="1"/>
      <c r="D54" s="1"/>
      <c r="E54" s="66"/>
      <c r="F54" s="31"/>
      <c r="G54" s="50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41">
        <f t="shared" si="0"/>
        <v>0</v>
      </c>
      <c r="X54" s="41">
        <f t="shared" si="1"/>
        <v>0</v>
      </c>
      <c r="Y54" s="41">
        <f t="shared" si="2"/>
        <v>0</v>
      </c>
    </row>
    <row r="55" spans="1:25" hidden="1" x14ac:dyDescent="0.25">
      <c r="A55" s="13">
        <f t="shared" si="3"/>
        <v>43</v>
      </c>
      <c r="B55" s="71"/>
      <c r="C55" s="1"/>
      <c r="D55" s="1"/>
      <c r="E55" s="66"/>
      <c r="F55" s="31"/>
      <c r="G55" s="50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41">
        <f t="shared" si="0"/>
        <v>0</v>
      </c>
      <c r="X55" s="41">
        <f t="shared" si="1"/>
        <v>0</v>
      </c>
      <c r="Y55" s="41">
        <f t="shared" si="2"/>
        <v>0</v>
      </c>
    </row>
    <row r="56" spans="1:25" hidden="1" x14ac:dyDescent="0.25">
      <c r="A56" s="13">
        <f t="shared" si="3"/>
        <v>44</v>
      </c>
      <c r="B56" s="71"/>
      <c r="C56" s="1"/>
      <c r="D56" s="1"/>
      <c r="E56" s="66"/>
      <c r="F56" s="31"/>
      <c r="G56" s="50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41">
        <f t="shared" si="0"/>
        <v>0</v>
      </c>
      <c r="X56" s="41">
        <f t="shared" si="1"/>
        <v>0</v>
      </c>
      <c r="Y56" s="41">
        <f t="shared" si="2"/>
        <v>0</v>
      </c>
    </row>
    <row r="57" spans="1:25" hidden="1" x14ac:dyDescent="0.25">
      <c r="A57" s="13">
        <f t="shared" si="3"/>
        <v>45</v>
      </c>
      <c r="B57" s="71"/>
      <c r="C57" s="1"/>
      <c r="D57" s="1"/>
      <c r="E57" s="66"/>
      <c r="F57" s="31"/>
      <c r="G57" s="50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41">
        <f t="shared" si="0"/>
        <v>0</v>
      </c>
      <c r="X57" s="41">
        <f t="shared" si="1"/>
        <v>0</v>
      </c>
      <c r="Y57" s="41">
        <f t="shared" si="2"/>
        <v>0</v>
      </c>
    </row>
    <row r="58" spans="1:25" hidden="1" x14ac:dyDescent="0.25">
      <c r="A58" s="13">
        <f t="shared" si="3"/>
        <v>46</v>
      </c>
      <c r="B58" s="71"/>
      <c r="C58" s="1"/>
      <c r="D58" s="1"/>
      <c r="E58" s="66"/>
      <c r="F58" s="31"/>
      <c r="G58" s="50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41">
        <f t="shared" si="0"/>
        <v>0</v>
      </c>
      <c r="X58" s="41">
        <f t="shared" si="1"/>
        <v>0</v>
      </c>
      <c r="Y58" s="41">
        <f t="shared" si="2"/>
        <v>0</v>
      </c>
    </row>
    <row r="59" spans="1:25" hidden="1" x14ac:dyDescent="0.25">
      <c r="A59" s="13">
        <f t="shared" si="3"/>
        <v>47</v>
      </c>
      <c r="B59" s="71"/>
      <c r="C59" s="1"/>
      <c r="D59" s="1"/>
      <c r="E59" s="66"/>
      <c r="F59" s="31"/>
      <c r="G59" s="50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41">
        <f t="shared" si="0"/>
        <v>0</v>
      </c>
      <c r="X59" s="41">
        <f t="shared" si="1"/>
        <v>0</v>
      </c>
      <c r="Y59" s="41">
        <f t="shared" si="2"/>
        <v>0</v>
      </c>
    </row>
    <row r="60" spans="1:25" hidden="1" x14ac:dyDescent="0.25">
      <c r="A60" s="13">
        <f t="shared" si="3"/>
        <v>48</v>
      </c>
      <c r="B60" s="71"/>
      <c r="C60" s="1"/>
      <c r="D60" s="1"/>
      <c r="E60" s="66"/>
      <c r="F60" s="31"/>
      <c r="G60" s="50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41">
        <f t="shared" si="0"/>
        <v>0</v>
      </c>
      <c r="X60" s="41">
        <f t="shared" si="1"/>
        <v>0</v>
      </c>
      <c r="Y60" s="41">
        <f t="shared" si="2"/>
        <v>0</v>
      </c>
    </row>
    <row r="61" spans="1:25" hidden="1" x14ac:dyDescent="0.25">
      <c r="A61" s="13">
        <f t="shared" si="3"/>
        <v>49</v>
      </c>
      <c r="B61" s="71"/>
      <c r="C61" s="1"/>
      <c r="D61" s="1"/>
      <c r="E61" s="66"/>
      <c r="F61" s="31"/>
      <c r="G61" s="50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41">
        <f t="shared" si="0"/>
        <v>0</v>
      </c>
      <c r="X61" s="41">
        <f t="shared" si="1"/>
        <v>0</v>
      </c>
      <c r="Y61" s="41">
        <f t="shared" si="2"/>
        <v>0</v>
      </c>
    </row>
    <row r="62" spans="1:25" hidden="1" x14ac:dyDescent="0.25">
      <c r="A62" s="13">
        <f t="shared" si="3"/>
        <v>50</v>
      </c>
      <c r="B62" s="71"/>
      <c r="C62" s="1"/>
      <c r="D62" s="1"/>
      <c r="E62" s="66"/>
      <c r="F62" s="31"/>
      <c r="G62" s="50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41">
        <f t="shared" si="0"/>
        <v>0</v>
      </c>
      <c r="X62" s="41">
        <f t="shared" si="1"/>
        <v>0</v>
      </c>
      <c r="Y62" s="41">
        <f t="shared" si="2"/>
        <v>0</v>
      </c>
    </row>
    <row r="63" spans="1:25" hidden="1" x14ac:dyDescent="0.25">
      <c r="A63" s="13">
        <f t="shared" si="3"/>
        <v>51</v>
      </c>
      <c r="B63" s="71"/>
      <c r="C63" s="1"/>
      <c r="D63" s="1"/>
      <c r="E63" s="66"/>
      <c r="F63" s="31"/>
      <c r="G63" s="50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41">
        <f t="shared" si="0"/>
        <v>0</v>
      </c>
      <c r="X63" s="41">
        <f t="shared" si="1"/>
        <v>0</v>
      </c>
      <c r="Y63" s="41">
        <f t="shared" si="2"/>
        <v>0</v>
      </c>
    </row>
    <row r="64" spans="1:25" hidden="1" x14ac:dyDescent="0.25">
      <c r="A64" s="13">
        <f t="shared" si="3"/>
        <v>52</v>
      </c>
      <c r="B64" s="71"/>
      <c r="C64" s="1"/>
      <c r="D64" s="1"/>
      <c r="E64" s="66"/>
      <c r="F64" s="31"/>
      <c r="G64" s="50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41">
        <f t="shared" si="0"/>
        <v>0</v>
      </c>
      <c r="X64" s="41">
        <f t="shared" si="1"/>
        <v>0</v>
      </c>
      <c r="Y64" s="41">
        <f t="shared" si="2"/>
        <v>0</v>
      </c>
    </row>
    <row r="65" spans="1:25" hidden="1" x14ac:dyDescent="0.25">
      <c r="A65" s="13">
        <f t="shared" si="3"/>
        <v>53</v>
      </c>
      <c r="B65" s="71"/>
      <c r="C65" s="1"/>
      <c r="D65" s="1"/>
      <c r="E65" s="66"/>
      <c r="F65" s="31"/>
      <c r="G65" s="50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41">
        <f t="shared" si="0"/>
        <v>0</v>
      </c>
      <c r="X65" s="41">
        <f t="shared" si="1"/>
        <v>0</v>
      </c>
      <c r="Y65" s="41">
        <f t="shared" si="2"/>
        <v>0</v>
      </c>
    </row>
    <row r="66" spans="1:25" hidden="1" x14ac:dyDescent="0.25">
      <c r="A66" s="13">
        <f t="shared" si="3"/>
        <v>54</v>
      </c>
      <c r="B66" s="71"/>
      <c r="C66" s="1"/>
      <c r="D66" s="1"/>
      <c r="E66" s="66"/>
      <c r="F66" s="31"/>
      <c r="G66" s="50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41">
        <f t="shared" si="0"/>
        <v>0</v>
      </c>
      <c r="X66" s="41">
        <f t="shared" si="1"/>
        <v>0</v>
      </c>
      <c r="Y66" s="41">
        <f t="shared" si="2"/>
        <v>0</v>
      </c>
    </row>
    <row r="67" spans="1:25" hidden="1" x14ac:dyDescent="0.25">
      <c r="A67" s="13">
        <f t="shared" si="3"/>
        <v>55</v>
      </c>
      <c r="B67" s="71"/>
      <c r="C67" s="1"/>
      <c r="D67" s="1"/>
      <c r="E67" s="66"/>
      <c r="F67" s="31"/>
      <c r="G67" s="50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41">
        <f t="shared" si="0"/>
        <v>0</v>
      </c>
      <c r="X67" s="41">
        <f t="shared" si="1"/>
        <v>0</v>
      </c>
      <c r="Y67" s="41">
        <f t="shared" si="2"/>
        <v>0</v>
      </c>
    </row>
    <row r="68" spans="1:25" hidden="1" x14ac:dyDescent="0.25">
      <c r="A68" s="13">
        <f t="shared" si="3"/>
        <v>56</v>
      </c>
      <c r="B68" s="71"/>
      <c r="C68" s="1"/>
      <c r="D68" s="1"/>
      <c r="E68" s="66"/>
      <c r="F68" s="31"/>
      <c r="G68" s="50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41">
        <f t="shared" si="0"/>
        <v>0</v>
      </c>
      <c r="X68" s="41">
        <f t="shared" si="1"/>
        <v>0</v>
      </c>
      <c r="Y68" s="41">
        <f t="shared" si="2"/>
        <v>0</v>
      </c>
    </row>
    <row r="69" spans="1:25" hidden="1" x14ac:dyDescent="0.25">
      <c r="A69" s="13">
        <f t="shared" si="3"/>
        <v>57</v>
      </c>
      <c r="B69" s="71"/>
      <c r="C69" s="1"/>
      <c r="D69" s="1"/>
      <c r="E69" s="66"/>
      <c r="F69" s="31"/>
      <c r="G69" s="50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41">
        <f t="shared" si="0"/>
        <v>0</v>
      </c>
      <c r="X69" s="41">
        <f t="shared" si="1"/>
        <v>0</v>
      </c>
      <c r="Y69" s="41">
        <f t="shared" si="2"/>
        <v>0</v>
      </c>
    </row>
    <row r="70" spans="1:25" hidden="1" x14ac:dyDescent="0.25">
      <c r="A70" s="13">
        <f t="shared" si="3"/>
        <v>58</v>
      </c>
      <c r="B70" s="71"/>
      <c r="C70" s="1"/>
      <c r="D70" s="1"/>
      <c r="E70" s="66"/>
      <c r="F70" s="31"/>
      <c r="G70" s="50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41">
        <f t="shared" si="0"/>
        <v>0</v>
      </c>
      <c r="X70" s="41">
        <f t="shared" si="1"/>
        <v>0</v>
      </c>
      <c r="Y70" s="41">
        <f t="shared" si="2"/>
        <v>0</v>
      </c>
    </row>
    <row r="71" spans="1:25" hidden="1" x14ac:dyDescent="0.25">
      <c r="A71" s="13">
        <f t="shared" si="3"/>
        <v>59</v>
      </c>
      <c r="B71" s="71"/>
      <c r="C71" s="1"/>
      <c r="D71" s="1"/>
      <c r="E71" s="66"/>
      <c r="F71" s="31"/>
      <c r="G71" s="50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41">
        <f t="shared" si="0"/>
        <v>0</v>
      </c>
      <c r="X71" s="41">
        <f t="shared" si="1"/>
        <v>0</v>
      </c>
      <c r="Y71" s="41">
        <f t="shared" si="2"/>
        <v>0</v>
      </c>
    </row>
    <row r="72" spans="1:25" hidden="1" x14ac:dyDescent="0.25">
      <c r="A72" s="13">
        <f t="shared" si="3"/>
        <v>60</v>
      </c>
      <c r="B72" s="71"/>
      <c r="C72" s="1"/>
      <c r="D72" s="1"/>
      <c r="E72" s="66"/>
      <c r="F72" s="31"/>
      <c r="G72" s="50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41">
        <f t="shared" si="0"/>
        <v>0</v>
      </c>
      <c r="X72" s="41">
        <f t="shared" si="1"/>
        <v>0</v>
      </c>
      <c r="Y72" s="41">
        <f t="shared" si="2"/>
        <v>0</v>
      </c>
    </row>
    <row r="73" spans="1:25" hidden="1" x14ac:dyDescent="0.25">
      <c r="A73" s="13">
        <f t="shared" si="3"/>
        <v>61</v>
      </c>
      <c r="B73" s="71"/>
      <c r="C73" s="1"/>
      <c r="D73" s="1"/>
      <c r="E73" s="66"/>
      <c r="F73" s="31"/>
      <c r="G73" s="50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41">
        <f t="shared" si="0"/>
        <v>0</v>
      </c>
      <c r="X73" s="41">
        <f t="shared" si="1"/>
        <v>0</v>
      </c>
      <c r="Y73" s="41">
        <f t="shared" si="2"/>
        <v>0</v>
      </c>
    </row>
    <row r="74" spans="1:25" hidden="1" x14ac:dyDescent="0.25">
      <c r="A74" s="13">
        <f t="shared" si="3"/>
        <v>62</v>
      </c>
      <c r="B74" s="71"/>
      <c r="C74" s="1"/>
      <c r="D74" s="1"/>
      <c r="E74" s="66"/>
      <c r="F74" s="31"/>
      <c r="G74" s="50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41">
        <f t="shared" si="0"/>
        <v>0</v>
      </c>
      <c r="X74" s="41">
        <f t="shared" si="1"/>
        <v>0</v>
      </c>
      <c r="Y74" s="41">
        <f t="shared" si="2"/>
        <v>0</v>
      </c>
    </row>
    <row r="75" spans="1:25" hidden="1" x14ac:dyDescent="0.25">
      <c r="A75" s="13">
        <f t="shared" si="3"/>
        <v>63</v>
      </c>
      <c r="B75" s="71"/>
      <c r="C75" s="1"/>
      <c r="D75" s="1"/>
      <c r="E75" s="66"/>
      <c r="F75" s="31"/>
      <c r="G75" s="50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41">
        <f t="shared" si="0"/>
        <v>0</v>
      </c>
      <c r="X75" s="41">
        <f t="shared" si="1"/>
        <v>0</v>
      </c>
      <c r="Y75" s="41">
        <f t="shared" si="2"/>
        <v>0</v>
      </c>
    </row>
    <row r="76" spans="1:25" hidden="1" x14ac:dyDescent="0.25">
      <c r="A76" s="13">
        <f t="shared" si="3"/>
        <v>64</v>
      </c>
      <c r="B76" s="71"/>
      <c r="C76" s="1"/>
      <c r="D76" s="1"/>
      <c r="E76" s="66"/>
      <c r="F76" s="31"/>
      <c r="G76" s="50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41">
        <f t="shared" si="0"/>
        <v>0</v>
      </c>
      <c r="X76" s="41">
        <f t="shared" si="1"/>
        <v>0</v>
      </c>
      <c r="Y76" s="41">
        <f t="shared" si="2"/>
        <v>0</v>
      </c>
    </row>
    <row r="77" spans="1:25" hidden="1" x14ac:dyDescent="0.25">
      <c r="A77" s="13">
        <f t="shared" si="3"/>
        <v>65</v>
      </c>
      <c r="B77" s="71"/>
      <c r="C77" s="1"/>
      <c r="D77" s="1"/>
      <c r="E77" s="66"/>
      <c r="F77" s="31"/>
      <c r="G77" s="50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41">
        <f t="shared" si="0"/>
        <v>0</v>
      </c>
      <c r="X77" s="41">
        <f t="shared" si="1"/>
        <v>0</v>
      </c>
      <c r="Y77" s="41">
        <f t="shared" si="2"/>
        <v>0</v>
      </c>
    </row>
    <row r="78" spans="1:25" hidden="1" x14ac:dyDescent="0.25">
      <c r="A78" s="13">
        <f t="shared" si="3"/>
        <v>66</v>
      </c>
      <c r="B78" s="71"/>
      <c r="C78" s="1"/>
      <c r="D78" s="1"/>
      <c r="E78" s="66"/>
      <c r="F78" s="31"/>
      <c r="G78" s="50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41">
        <f t="shared" ref="W78:W112" si="4">SUM(G78:V78)</f>
        <v>0</v>
      </c>
      <c r="X78" s="41">
        <f t="shared" ref="X78:X112" si="5">IF(W78&gt;0,IF(W78&lt;=2000,W78,2000),0)</f>
        <v>0</v>
      </c>
      <c r="Y78" s="41">
        <f t="shared" ref="Y78:Y112" si="6">W78-X78</f>
        <v>0</v>
      </c>
    </row>
    <row r="79" spans="1:25" hidden="1" x14ac:dyDescent="0.25">
      <c r="A79" s="13">
        <f t="shared" ref="A79:A112" si="7">A78+1</f>
        <v>67</v>
      </c>
      <c r="B79" s="71"/>
      <c r="C79" s="1"/>
      <c r="D79" s="1"/>
      <c r="E79" s="66"/>
      <c r="F79" s="31"/>
      <c r="G79" s="50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41">
        <f t="shared" si="4"/>
        <v>0</v>
      </c>
      <c r="X79" s="41">
        <f t="shared" si="5"/>
        <v>0</v>
      </c>
      <c r="Y79" s="41">
        <f t="shared" si="6"/>
        <v>0</v>
      </c>
    </row>
    <row r="80" spans="1:25" hidden="1" x14ac:dyDescent="0.25">
      <c r="A80" s="13">
        <f t="shared" si="7"/>
        <v>68</v>
      </c>
      <c r="B80" s="71"/>
      <c r="C80" s="1"/>
      <c r="D80" s="1"/>
      <c r="E80" s="66"/>
      <c r="F80" s="31"/>
      <c r="G80" s="50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41">
        <f t="shared" si="4"/>
        <v>0</v>
      </c>
      <c r="X80" s="41">
        <f t="shared" si="5"/>
        <v>0</v>
      </c>
      <c r="Y80" s="41">
        <f t="shared" si="6"/>
        <v>0</v>
      </c>
    </row>
    <row r="81" spans="1:25" hidden="1" x14ac:dyDescent="0.25">
      <c r="A81" s="13">
        <f t="shared" si="7"/>
        <v>69</v>
      </c>
      <c r="B81" s="71"/>
      <c r="C81" s="1"/>
      <c r="D81" s="1"/>
      <c r="E81" s="66"/>
      <c r="F81" s="31"/>
      <c r="G81" s="50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41">
        <f t="shared" si="4"/>
        <v>0</v>
      </c>
      <c r="X81" s="41">
        <f t="shared" si="5"/>
        <v>0</v>
      </c>
      <c r="Y81" s="41">
        <f t="shared" si="6"/>
        <v>0</v>
      </c>
    </row>
    <row r="82" spans="1:25" hidden="1" x14ac:dyDescent="0.25">
      <c r="A82" s="13">
        <f t="shared" si="7"/>
        <v>70</v>
      </c>
      <c r="B82" s="71"/>
      <c r="C82" s="1"/>
      <c r="D82" s="1"/>
      <c r="E82" s="66"/>
      <c r="F82" s="31"/>
      <c r="G82" s="50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41">
        <f t="shared" si="4"/>
        <v>0</v>
      </c>
      <c r="X82" s="41">
        <f t="shared" si="5"/>
        <v>0</v>
      </c>
      <c r="Y82" s="41">
        <f t="shared" si="6"/>
        <v>0</v>
      </c>
    </row>
    <row r="83" spans="1:25" hidden="1" x14ac:dyDescent="0.25">
      <c r="A83" s="13">
        <f t="shared" si="7"/>
        <v>71</v>
      </c>
      <c r="B83" s="71"/>
      <c r="C83" s="1"/>
      <c r="D83" s="1"/>
      <c r="E83" s="66"/>
      <c r="F83" s="31"/>
      <c r="G83" s="50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41">
        <f t="shared" si="4"/>
        <v>0</v>
      </c>
      <c r="X83" s="41">
        <f t="shared" si="5"/>
        <v>0</v>
      </c>
      <c r="Y83" s="41">
        <f t="shared" si="6"/>
        <v>0</v>
      </c>
    </row>
    <row r="84" spans="1:25" hidden="1" x14ac:dyDescent="0.25">
      <c r="A84" s="13">
        <f t="shared" si="7"/>
        <v>72</v>
      </c>
      <c r="B84" s="71"/>
      <c r="C84" s="1"/>
      <c r="D84" s="1"/>
      <c r="E84" s="66"/>
      <c r="F84" s="31"/>
      <c r="G84" s="50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41">
        <f t="shared" si="4"/>
        <v>0</v>
      </c>
      <c r="X84" s="41">
        <f t="shared" si="5"/>
        <v>0</v>
      </c>
      <c r="Y84" s="41">
        <f t="shared" si="6"/>
        <v>0</v>
      </c>
    </row>
    <row r="85" spans="1:25" hidden="1" x14ac:dyDescent="0.25">
      <c r="A85" s="13">
        <f t="shared" si="7"/>
        <v>73</v>
      </c>
      <c r="B85" s="71"/>
      <c r="C85" s="1"/>
      <c r="D85" s="1"/>
      <c r="E85" s="66"/>
      <c r="F85" s="31"/>
      <c r="G85" s="50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41">
        <f t="shared" si="4"/>
        <v>0</v>
      </c>
      <c r="X85" s="41">
        <f t="shared" si="5"/>
        <v>0</v>
      </c>
      <c r="Y85" s="41">
        <f t="shared" si="6"/>
        <v>0</v>
      </c>
    </row>
    <row r="86" spans="1:25" hidden="1" x14ac:dyDescent="0.25">
      <c r="A86" s="13">
        <f t="shared" si="7"/>
        <v>74</v>
      </c>
      <c r="B86" s="71"/>
      <c r="C86" s="1"/>
      <c r="D86" s="1"/>
      <c r="E86" s="66"/>
      <c r="F86" s="31"/>
      <c r="G86" s="50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41">
        <f t="shared" si="4"/>
        <v>0</v>
      </c>
      <c r="X86" s="41">
        <f t="shared" si="5"/>
        <v>0</v>
      </c>
      <c r="Y86" s="41">
        <f t="shared" si="6"/>
        <v>0</v>
      </c>
    </row>
    <row r="87" spans="1:25" hidden="1" x14ac:dyDescent="0.25">
      <c r="A87" s="13">
        <f t="shared" si="7"/>
        <v>75</v>
      </c>
      <c r="B87" s="71"/>
      <c r="C87" s="1"/>
      <c r="D87" s="1"/>
      <c r="E87" s="66"/>
      <c r="F87" s="31"/>
      <c r="G87" s="50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41">
        <f t="shared" si="4"/>
        <v>0</v>
      </c>
      <c r="X87" s="41">
        <f t="shared" si="5"/>
        <v>0</v>
      </c>
      <c r="Y87" s="41">
        <f t="shared" si="6"/>
        <v>0</v>
      </c>
    </row>
    <row r="88" spans="1:25" hidden="1" x14ac:dyDescent="0.25">
      <c r="A88" s="13">
        <f t="shared" si="7"/>
        <v>76</v>
      </c>
      <c r="B88" s="71"/>
      <c r="C88" s="1"/>
      <c r="D88" s="1"/>
      <c r="E88" s="66"/>
      <c r="F88" s="31"/>
      <c r="G88" s="50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41">
        <f t="shared" si="4"/>
        <v>0</v>
      </c>
      <c r="X88" s="41">
        <f t="shared" si="5"/>
        <v>0</v>
      </c>
      <c r="Y88" s="41">
        <f t="shared" si="6"/>
        <v>0</v>
      </c>
    </row>
    <row r="89" spans="1:25" hidden="1" x14ac:dyDescent="0.25">
      <c r="A89" s="13">
        <f t="shared" si="7"/>
        <v>77</v>
      </c>
      <c r="B89" s="71"/>
      <c r="C89" s="1"/>
      <c r="D89" s="1"/>
      <c r="E89" s="66"/>
      <c r="F89" s="31"/>
      <c r="G89" s="50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41">
        <f t="shared" si="4"/>
        <v>0</v>
      </c>
      <c r="X89" s="41">
        <f t="shared" si="5"/>
        <v>0</v>
      </c>
      <c r="Y89" s="41">
        <f t="shared" si="6"/>
        <v>0</v>
      </c>
    </row>
    <row r="90" spans="1:25" hidden="1" x14ac:dyDescent="0.25">
      <c r="A90" s="13">
        <f t="shared" si="7"/>
        <v>78</v>
      </c>
      <c r="B90" s="71"/>
      <c r="C90" s="1"/>
      <c r="D90" s="1"/>
      <c r="E90" s="66"/>
      <c r="F90" s="31"/>
      <c r="G90" s="50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41">
        <f t="shared" si="4"/>
        <v>0</v>
      </c>
      <c r="X90" s="41">
        <f t="shared" si="5"/>
        <v>0</v>
      </c>
      <c r="Y90" s="41">
        <f t="shared" si="6"/>
        <v>0</v>
      </c>
    </row>
    <row r="91" spans="1:25" hidden="1" x14ac:dyDescent="0.25">
      <c r="A91" s="13">
        <f t="shared" si="7"/>
        <v>79</v>
      </c>
      <c r="B91" s="71"/>
      <c r="C91" s="1"/>
      <c r="D91" s="1"/>
      <c r="E91" s="66"/>
      <c r="F91" s="31"/>
      <c r="G91" s="50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41">
        <f t="shared" si="4"/>
        <v>0</v>
      </c>
      <c r="X91" s="41">
        <f t="shared" si="5"/>
        <v>0</v>
      </c>
      <c r="Y91" s="41">
        <f t="shared" si="6"/>
        <v>0</v>
      </c>
    </row>
    <row r="92" spans="1:25" hidden="1" x14ac:dyDescent="0.25">
      <c r="A92" s="13">
        <f t="shared" si="7"/>
        <v>80</v>
      </c>
      <c r="B92" s="71"/>
      <c r="C92" s="1"/>
      <c r="D92" s="1"/>
      <c r="E92" s="66"/>
      <c r="F92" s="31"/>
      <c r="G92" s="50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41">
        <f t="shared" si="4"/>
        <v>0</v>
      </c>
      <c r="X92" s="41">
        <f t="shared" si="5"/>
        <v>0</v>
      </c>
      <c r="Y92" s="41">
        <f t="shared" si="6"/>
        <v>0</v>
      </c>
    </row>
    <row r="93" spans="1:25" hidden="1" x14ac:dyDescent="0.25">
      <c r="A93" s="13">
        <f t="shared" si="7"/>
        <v>81</v>
      </c>
      <c r="B93" s="71"/>
      <c r="C93" s="1"/>
      <c r="D93" s="1"/>
      <c r="E93" s="66"/>
      <c r="F93" s="31"/>
      <c r="G93" s="50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41">
        <f t="shared" si="4"/>
        <v>0</v>
      </c>
      <c r="X93" s="41">
        <f t="shared" si="5"/>
        <v>0</v>
      </c>
      <c r="Y93" s="41">
        <f t="shared" si="6"/>
        <v>0</v>
      </c>
    </row>
    <row r="94" spans="1:25" hidden="1" x14ac:dyDescent="0.25">
      <c r="A94" s="13">
        <f t="shared" si="7"/>
        <v>82</v>
      </c>
      <c r="B94" s="71"/>
      <c r="C94" s="1"/>
      <c r="D94" s="1"/>
      <c r="E94" s="66"/>
      <c r="F94" s="31"/>
      <c r="G94" s="50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41">
        <f t="shared" si="4"/>
        <v>0</v>
      </c>
      <c r="X94" s="41">
        <f t="shared" si="5"/>
        <v>0</v>
      </c>
      <c r="Y94" s="41">
        <f t="shared" si="6"/>
        <v>0</v>
      </c>
    </row>
    <row r="95" spans="1:25" hidden="1" x14ac:dyDescent="0.25">
      <c r="A95" s="13">
        <f t="shared" si="7"/>
        <v>83</v>
      </c>
      <c r="B95" s="71"/>
      <c r="C95" s="1"/>
      <c r="D95" s="1"/>
      <c r="E95" s="66"/>
      <c r="F95" s="31"/>
      <c r="G95" s="50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41">
        <f t="shared" si="4"/>
        <v>0</v>
      </c>
      <c r="X95" s="41">
        <f t="shared" si="5"/>
        <v>0</v>
      </c>
      <c r="Y95" s="41">
        <f t="shared" si="6"/>
        <v>0</v>
      </c>
    </row>
    <row r="96" spans="1:25" hidden="1" x14ac:dyDescent="0.25">
      <c r="A96" s="13">
        <f t="shared" si="7"/>
        <v>84</v>
      </c>
      <c r="B96" s="71"/>
      <c r="C96" s="1"/>
      <c r="D96" s="1"/>
      <c r="E96" s="66"/>
      <c r="F96" s="31"/>
      <c r="G96" s="50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41">
        <f t="shared" si="4"/>
        <v>0</v>
      </c>
      <c r="X96" s="41">
        <f t="shared" si="5"/>
        <v>0</v>
      </c>
      <c r="Y96" s="41">
        <f t="shared" si="6"/>
        <v>0</v>
      </c>
    </row>
    <row r="97" spans="1:25" hidden="1" x14ac:dyDescent="0.25">
      <c r="A97" s="13">
        <f t="shared" si="7"/>
        <v>85</v>
      </c>
      <c r="B97" s="71"/>
      <c r="C97" s="1"/>
      <c r="D97" s="1"/>
      <c r="E97" s="66"/>
      <c r="F97" s="31"/>
      <c r="G97" s="50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41">
        <f t="shared" si="4"/>
        <v>0</v>
      </c>
      <c r="X97" s="41">
        <f t="shared" si="5"/>
        <v>0</v>
      </c>
      <c r="Y97" s="41">
        <f t="shared" si="6"/>
        <v>0</v>
      </c>
    </row>
    <row r="98" spans="1:25" hidden="1" x14ac:dyDescent="0.25">
      <c r="A98" s="13">
        <f t="shared" si="7"/>
        <v>86</v>
      </c>
      <c r="B98" s="71"/>
      <c r="C98" s="1"/>
      <c r="D98" s="1"/>
      <c r="E98" s="66"/>
      <c r="F98" s="31"/>
      <c r="G98" s="50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41">
        <f t="shared" si="4"/>
        <v>0</v>
      </c>
      <c r="X98" s="41">
        <f t="shared" si="5"/>
        <v>0</v>
      </c>
      <c r="Y98" s="41">
        <f t="shared" si="6"/>
        <v>0</v>
      </c>
    </row>
    <row r="99" spans="1:25" hidden="1" x14ac:dyDescent="0.25">
      <c r="A99" s="13">
        <f t="shared" si="7"/>
        <v>87</v>
      </c>
      <c r="B99" s="71"/>
      <c r="C99" s="1"/>
      <c r="D99" s="1"/>
      <c r="E99" s="66"/>
      <c r="F99" s="31"/>
      <c r="G99" s="50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41">
        <f t="shared" si="4"/>
        <v>0</v>
      </c>
      <c r="X99" s="41">
        <f t="shared" si="5"/>
        <v>0</v>
      </c>
      <c r="Y99" s="41">
        <f t="shared" si="6"/>
        <v>0</v>
      </c>
    </row>
    <row r="100" spans="1:25" hidden="1" x14ac:dyDescent="0.25">
      <c r="A100" s="13">
        <f t="shared" si="7"/>
        <v>88</v>
      </c>
      <c r="B100" s="71"/>
      <c r="C100" s="1"/>
      <c r="D100" s="1"/>
      <c r="E100" s="66"/>
      <c r="F100" s="31"/>
      <c r="G100" s="67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41">
        <f>SUM(G100:V100)</f>
        <v>0</v>
      </c>
      <c r="X100" s="41">
        <f t="shared" si="5"/>
        <v>0</v>
      </c>
      <c r="Y100" s="41">
        <f t="shared" si="6"/>
        <v>0</v>
      </c>
    </row>
    <row r="101" spans="1:25" hidden="1" x14ac:dyDescent="0.25">
      <c r="A101" s="13">
        <f t="shared" si="7"/>
        <v>89</v>
      </c>
      <c r="B101" s="71"/>
      <c r="C101" s="1"/>
      <c r="D101" s="1"/>
      <c r="E101" s="66"/>
      <c r="F101" s="31"/>
      <c r="G101" s="50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41">
        <f t="shared" si="4"/>
        <v>0</v>
      </c>
      <c r="X101" s="41">
        <f t="shared" si="5"/>
        <v>0</v>
      </c>
      <c r="Y101" s="41">
        <f t="shared" si="6"/>
        <v>0</v>
      </c>
    </row>
    <row r="102" spans="1:25" hidden="1" x14ac:dyDescent="0.25">
      <c r="A102" s="13">
        <f t="shared" si="7"/>
        <v>90</v>
      </c>
      <c r="B102" s="71"/>
      <c r="C102" s="1"/>
      <c r="D102" s="1"/>
      <c r="E102" s="66"/>
      <c r="F102" s="31"/>
      <c r="G102" s="50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41">
        <f t="shared" si="4"/>
        <v>0</v>
      </c>
      <c r="X102" s="41">
        <f t="shared" si="5"/>
        <v>0</v>
      </c>
      <c r="Y102" s="41">
        <f t="shared" si="6"/>
        <v>0</v>
      </c>
    </row>
    <row r="103" spans="1:25" hidden="1" x14ac:dyDescent="0.25">
      <c r="A103" s="13">
        <f t="shared" si="7"/>
        <v>91</v>
      </c>
      <c r="B103" s="71"/>
      <c r="C103" s="1"/>
      <c r="D103" s="1"/>
      <c r="E103" s="66"/>
      <c r="F103" s="31"/>
      <c r="G103" s="50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41">
        <f t="shared" si="4"/>
        <v>0</v>
      </c>
      <c r="X103" s="41">
        <f t="shared" si="5"/>
        <v>0</v>
      </c>
      <c r="Y103" s="41">
        <f t="shared" si="6"/>
        <v>0</v>
      </c>
    </row>
    <row r="104" spans="1:25" hidden="1" x14ac:dyDescent="0.25">
      <c r="A104" s="13">
        <f t="shared" si="7"/>
        <v>92</v>
      </c>
      <c r="B104" s="71"/>
      <c r="C104" s="1"/>
      <c r="D104" s="1"/>
      <c r="E104" s="66"/>
      <c r="F104" s="31"/>
      <c r="G104" s="50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41">
        <f t="shared" si="4"/>
        <v>0</v>
      </c>
      <c r="X104" s="41">
        <f t="shared" si="5"/>
        <v>0</v>
      </c>
      <c r="Y104" s="41">
        <f t="shared" si="6"/>
        <v>0</v>
      </c>
    </row>
    <row r="105" spans="1:25" hidden="1" x14ac:dyDescent="0.25">
      <c r="A105" s="13">
        <f t="shared" si="7"/>
        <v>93</v>
      </c>
      <c r="B105" s="71"/>
      <c r="C105" s="1"/>
      <c r="D105" s="1"/>
      <c r="E105" s="66"/>
      <c r="F105" s="31"/>
      <c r="G105" s="50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41">
        <f t="shared" si="4"/>
        <v>0</v>
      </c>
      <c r="X105" s="41">
        <f t="shared" si="5"/>
        <v>0</v>
      </c>
      <c r="Y105" s="41">
        <f t="shared" si="6"/>
        <v>0</v>
      </c>
    </row>
    <row r="106" spans="1:25" hidden="1" x14ac:dyDescent="0.25">
      <c r="A106" s="13">
        <f t="shared" si="7"/>
        <v>94</v>
      </c>
      <c r="B106" s="71"/>
      <c r="C106" s="1"/>
      <c r="D106" s="1"/>
      <c r="E106" s="66"/>
      <c r="F106" s="31"/>
      <c r="G106" s="50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41">
        <f t="shared" si="4"/>
        <v>0</v>
      </c>
      <c r="X106" s="41">
        <f t="shared" si="5"/>
        <v>0</v>
      </c>
      <c r="Y106" s="41">
        <f t="shared" si="6"/>
        <v>0</v>
      </c>
    </row>
    <row r="107" spans="1:25" hidden="1" x14ac:dyDescent="0.25">
      <c r="A107" s="13">
        <f t="shared" si="7"/>
        <v>95</v>
      </c>
      <c r="B107" s="71"/>
      <c r="C107" s="1"/>
      <c r="D107" s="1"/>
      <c r="E107" s="66"/>
      <c r="F107" s="31"/>
      <c r="G107" s="50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41">
        <f t="shared" si="4"/>
        <v>0</v>
      </c>
      <c r="X107" s="41">
        <f t="shared" si="5"/>
        <v>0</v>
      </c>
      <c r="Y107" s="41">
        <f t="shared" si="6"/>
        <v>0</v>
      </c>
    </row>
    <row r="108" spans="1:25" hidden="1" x14ac:dyDescent="0.25">
      <c r="A108" s="13">
        <f t="shared" si="7"/>
        <v>96</v>
      </c>
      <c r="B108" s="71"/>
      <c r="C108" s="1"/>
      <c r="D108" s="1"/>
      <c r="E108" s="66"/>
      <c r="F108" s="31"/>
      <c r="G108" s="50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41">
        <f t="shared" si="4"/>
        <v>0</v>
      </c>
      <c r="X108" s="41">
        <f t="shared" si="5"/>
        <v>0</v>
      </c>
      <c r="Y108" s="41">
        <f t="shared" si="6"/>
        <v>0</v>
      </c>
    </row>
    <row r="109" spans="1:25" hidden="1" x14ac:dyDescent="0.25">
      <c r="A109" s="13">
        <f t="shared" si="7"/>
        <v>97</v>
      </c>
      <c r="B109" s="71"/>
      <c r="C109" s="1"/>
      <c r="D109" s="1"/>
      <c r="E109" s="66"/>
      <c r="F109" s="31"/>
      <c r="G109" s="50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41">
        <f t="shared" si="4"/>
        <v>0</v>
      </c>
      <c r="X109" s="41">
        <f t="shared" si="5"/>
        <v>0</v>
      </c>
      <c r="Y109" s="41">
        <f t="shared" si="6"/>
        <v>0</v>
      </c>
    </row>
    <row r="110" spans="1:25" hidden="1" x14ac:dyDescent="0.25">
      <c r="A110" s="13">
        <f t="shared" si="7"/>
        <v>98</v>
      </c>
      <c r="B110" s="71"/>
      <c r="C110" s="1"/>
      <c r="D110" s="1"/>
      <c r="E110" s="66"/>
      <c r="F110" s="31"/>
      <c r="G110" s="50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41">
        <f t="shared" si="4"/>
        <v>0</v>
      </c>
      <c r="X110" s="41">
        <f t="shared" si="5"/>
        <v>0</v>
      </c>
      <c r="Y110" s="41">
        <f t="shared" si="6"/>
        <v>0</v>
      </c>
    </row>
    <row r="111" spans="1:25" hidden="1" x14ac:dyDescent="0.25">
      <c r="A111" s="13">
        <f t="shared" si="7"/>
        <v>99</v>
      </c>
      <c r="B111" s="71"/>
      <c r="C111" s="1"/>
      <c r="D111" s="1"/>
      <c r="E111" s="66"/>
      <c r="F111" s="31"/>
      <c r="G111" s="50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41">
        <f t="shared" si="4"/>
        <v>0</v>
      </c>
      <c r="X111" s="41">
        <f t="shared" si="5"/>
        <v>0</v>
      </c>
      <c r="Y111" s="41">
        <f t="shared" si="6"/>
        <v>0</v>
      </c>
    </row>
    <row r="112" spans="1:25" hidden="1" x14ac:dyDescent="0.25">
      <c r="A112" s="13">
        <f t="shared" si="7"/>
        <v>100</v>
      </c>
      <c r="B112" s="71"/>
      <c r="C112" s="1"/>
      <c r="D112" s="1"/>
      <c r="E112" s="66"/>
      <c r="F112" s="31"/>
      <c r="G112" s="50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41">
        <f t="shared" si="4"/>
        <v>0</v>
      </c>
      <c r="X112" s="41">
        <f t="shared" si="5"/>
        <v>0</v>
      </c>
      <c r="Y112" s="41">
        <f t="shared" si="6"/>
        <v>0</v>
      </c>
    </row>
    <row r="113" spans="1:25" customFormat="1" ht="15.75" thickBot="1" x14ac:dyDescent="0.3">
      <c r="A113" s="13"/>
      <c r="B113" s="139"/>
      <c r="C113" s="140"/>
      <c r="D113" s="141"/>
      <c r="E113" s="142">
        <f>COUNT(F13:F112)</f>
        <v>5</v>
      </c>
      <c r="F113" s="139">
        <f>IFERROR(AVERAGE(F13:F112),"")</f>
        <v>28.8</v>
      </c>
      <c r="G113" s="139"/>
      <c r="H113" s="21">
        <f t="shared" ref="H113:Y113" si="8">SUM(H13:H112)</f>
        <v>1200</v>
      </c>
      <c r="I113" s="21">
        <f t="shared" si="8"/>
        <v>5000</v>
      </c>
      <c r="J113" s="21">
        <f t="shared" si="8"/>
        <v>6475</v>
      </c>
      <c r="K113" s="21">
        <f t="shared" si="8"/>
        <v>0</v>
      </c>
      <c r="L113" s="21">
        <f t="shared" si="8"/>
        <v>0</v>
      </c>
      <c r="M113" s="21">
        <f t="shared" si="8"/>
        <v>0</v>
      </c>
      <c r="N113" s="21">
        <f t="shared" si="8"/>
        <v>0</v>
      </c>
      <c r="O113" s="21">
        <f t="shared" si="8"/>
        <v>0</v>
      </c>
      <c r="P113" s="21">
        <f t="shared" si="8"/>
        <v>0</v>
      </c>
      <c r="Q113" s="21">
        <f t="shared" si="8"/>
        <v>0</v>
      </c>
      <c r="R113" s="21">
        <f t="shared" si="8"/>
        <v>0</v>
      </c>
      <c r="S113" s="21">
        <f t="shared" ref="S113" si="9">SUM(S13:S112)</f>
        <v>0</v>
      </c>
      <c r="T113" s="21">
        <f t="shared" si="8"/>
        <v>0</v>
      </c>
      <c r="U113" s="21">
        <f t="shared" si="8"/>
        <v>0</v>
      </c>
      <c r="V113" s="21">
        <f t="shared" si="8"/>
        <v>0</v>
      </c>
      <c r="W113" s="20">
        <f t="shared" si="8"/>
        <v>12675</v>
      </c>
      <c r="X113" s="20">
        <f t="shared" si="8"/>
        <v>8380</v>
      </c>
      <c r="Y113" s="20">
        <f t="shared" si="8"/>
        <v>4295</v>
      </c>
    </row>
    <row r="114" spans="1:25" customFormat="1" ht="21" customHeight="1" x14ac:dyDescent="0.25">
      <c r="A114" s="13"/>
      <c r="B114" s="13"/>
      <c r="C114" s="13"/>
      <c r="D114" s="310"/>
      <c r="E114" s="310"/>
      <c r="F114" s="310"/>
      <c r="G114" s="310"/>
      <c r="H114" s="310"/>
      <c r="I114" s="310"/>
      <c r="J114" s="310"/>
      <c r="K114" s="310"/>
      <c r="L114" s="310"/>
      <c r="M114" s="310"/>
      <c r="N114" s="310"/>
      <c r="O114" s="310"/>
      <c r="P114" s="310"/>
      <c r="Q114" s="310"/>
      <c r="R114" s="310"/>
      <c r="S114" s="310"/>
      <c r="T114" s="310"/>
      <c r="U114" s="310"/>
      <c r="V114" s="310"/>
      <c r="W114" s="310"/>
      <c r="X114" s="310"/>
      <c r="Y114" s="310"/>
    </row>
    <row r="115" spans="1:25" customFormat="1" ht="14.45" customHeight="1" x14ac:dyDescent="0.25">
      <c r="A115" s="13"/>
      <c r="B115" s="309" t="s">
        <v>20</v>
      </c>
      <c r="C115" s="309"/>
      <c r="D115" s="309"/>
      <c r="E115" s="309"/>
      <c r="F115" s="309"/>
      <c r="G115" s="309"/>
      <c r="H115" s="309"/>
      <c r="I115" s="309"/>
      <c r="J115" s="309"/>
      <c r="K115" s="309"/>
      <c r="L115" s="309"/>
      <c r="M115" s="309"/>
      <c r="N115" s="309"/>
      <c r="O115" s="309"/>
      <c r="P115" s="309"/>
      <c r="Q115" s="309"/>
      <c r="R115" s="309"/>
      <c r="S115" s="309"/>
      <c r="T115" s="309"/>
      <c r="U115" s="309"/>
      <c r="V115" s="309"/>
      <c r="W115" s="309"/>
      <c r="X115" s="309"/>
      <c r="Y115" s="309"/>
    </row>
    <row r="116" spans="1:25" customFormat="1" ht="14.45" customHeight="1" thickBot="1" x14ac:dyDescent="0.3">
      <c r="A116" s="13"/>
      <c r="B116" s="309"/>
      <c r="C116" s="309"/>
      <c r="D116" s="309"/>
      <c r="E116" s="309"/>
      <c r="F116" s="309"/>
      <c r="G116" s="309"/>
      <c r="H116" s="309"/>
      <c r="I116" s="309"/>
      <c r="J116" s="309"/>
      <c r="K116" s="309"/>
      <c r="L116" s="309"/>
      <c r="M116" s="309"/>
      <c r="N116" s="309"/>
      <c r="O116" s="309"/>
      <c r="P116" s="309"/>
      <c r="Q116" s="309"/>
      <c r="R116" s="309"/>
      <c r="S116" s="309"/>
      <c r="T116" s="309"/>
      <c r="U116" s="309"/>
      <c r="V116" s="309"/>
      <c r="W116" s="309"/>
      <c r="X116" s="309"/>
      <c r="Y116" s="309"/>
    </row>
    <row r="117" spans="1:25" customFormat="1" ht="33.75" customHeight="1" thickBot="1" x14ac:dyDescent="0.3">
      <c r="A117" s="13"/>
      <c r="B117" s="72"/>
      <c r="C117" s="72"/>
      <c r="D117" s="72"/>
      <c r="E117" s="72"/>
      <c r="F117" s="72"/>
      <c r="G117" s="72"/>
      <c r="H117" s="272" t="s">
        <v>21</v>
      </c>
      <c r="I117" s="273"/>
      <c r="J117" s="273"/>
      <c r="K117" s="273"/>
      <c r="L117" s="273"/>
      <c r="M117" s="273"/>
      <c r="N117" s="273"/>
      <c r="O117" s="273"/>
      <c r="P117" s="273"/>
      <c r="Q117" s="273"/>
      <c r="R117" s="274"/>
      <c r="S117" s="272" t="s">
        <v>22</v>
      </c>
      <c r="T117" s="273"/>
      <c r="U117" s="274"/>
      <c r="V117" s="73"/>
      <c r="W117" s="74"/>
      <c r="X117" s="74"/>
      <c r="Y117" s="74"/>
    </row>
    <row r="118" spans="1:25" ht="41.25" customHeight="1" x14ac:dyDescent="0.25">
      <c r="A118" s="13"/>
      <c r="B118" s="275" t="s">
        <v>23</v>
      </c>
      <c r="C118" s="275" t="s">
        <v>24</v>
      </c>
      <c r="D118" s="275" t="s">
        <v>25</v>
      </c>
      <c r="E118" s="275" t="s">
        <v>26</v>
      </c>
      <c r="F118" s="281" t="s">
        <v>27</v>
      </c>
      <c r="G118" s="281" t="s">
        <v>28</v>
      </c>
      <c r="H118" s="51" t="s">
        <v>12</v>
      </c>
      <c r="I118" s="51" t="s">
        <v>12</v>
      </c>
      <c r="J118" s="51" t="s">
        <v>12</v>
      </c>
      <c r="K118" s="51" t="s">
        <v>12</v>
      </c>
      <c r="L118" s="51" t="s">
        <v>12</v>
      </c>
      <c r="M118" s="51" t="s">
        <v>12</v>
      </c>
      <c r="N118" s="51" t="s">
        <v>12</v>
      </c>
      <c r="O118" s="51" t="s">
        <v>12</v>
      </c>
      <c r="P118" s="51" t="s">
        <v>12</v>
      </c>
      <c r="Q118" s="52" t="s">
        <v>12</v>
      </c>
      <c r="R118" s="52" t="s">
        <v>12</v>
      </c>
      <c r="S118" s="284" t="s">
        <v>29</v>
      </c>
      <c r="T118" s="285"/>
      <c r="U118" s="286"/>
      <c r="V118" s="250" t="s">
        <v>30</v>
      </c>
      <c r="W118" s="247" t="s">
        <v>31</v>
      </c>
      <c r="X118" s="253" t="s">
        <v>14</v>
      </c>
      <c r="Y118" s="312" t="s">
        <v>15</v>
      </c>
    </row>
    <row r="119" spans="1:25" ht="38.25" customHeight="1" x14ac:dyDescent="0.25">
      <c r="A119" s="13"/>
      <c r="B119" s="276"/>
      <c r="C119" s="276"/>
      <c r="D119" s="276"/>
      <c r="E119" s="276"/>
      <c r="F119" s="282"/>
      <c r="G119" s="282" t="s">
        <v>16</v>
      </c>
      <c r="H119" s="16" t="s">
        <v>16</v>
      </c>
      <c r="I119" s="16" t="s">
        <v>16</v>
      </c>
      <c r="J119" s="16" t="s">
        <v>16</v>
      </c>
      <c r="K119" s="16" t="s">
        <v>16</v>
      </c>
      <c r="L119" s="16" t="s">
        <v>16</v>
      </c>
      <c r="M119" s="16" t="s">
        <v>16</v>
      </c>
      <c r="N119" s="16" t="s">
        <v>16</v>
      </c>
      <c r="O119" s="16" t="s">
        <v>16</v>
      </c>
      <c r="P119" s="16" t="s">
        <v>16</v>
      </c>
      <c r="Q119" s="26" t="s">
        <v>16</v>
      </c>
      <c r="R119" s="26" t="s">
        <v>16</v>
      </c>
      <c r="S119" s="287"/>
      <c r="T119" s="288"/>
      <c r="U119" s="289"/>
      <c r="V119" s="251"/>
      <c r="W119" s="248"/>
      <c r="X119" s="254"/>
      <c r="Y119" s="313"/>
    </row>
    <row r="120" spans="1:25" ht="33.75" customHeight="1" x14ac:dyDescent="0.25">
      <c r="A120" s="13"/>
      <c r="B120" s="276"/>
      <c r="C120" s="276"/>
      <c r="D120" s="276"/>
      <c r="E120" s="276"/>
      <c r="F120" s="282"/>
      <c r="G120" s="282" t="s">
        <v>17</v>
      </c>
      <c r="H120" s="16" t="s">
        <v>17</v>
      </c>
      <c r="I120" s="16" t="s">
        <v>17</v>
      </c>
      <c r="J120" s="16" t="s">
        <v>17</v>
      </c>
      <c r="K120" s="16" t="s">
        <v>17</v>
      </c>
      <c r="L120" s="16" t="s">
        <v>17</v>
      </c>
      <c r="M120" s="16" t="s">
        <v>17</v>
      </c>
      <c r="N120" s="16" t="s">
        <v>17</v>
      </c>
      <c r="O120" s="16" t="s">
        <v>17</v>
      </c>
      <c r="P120" s="16" t="s">
        <v>17</v>
      </c>
      <c r="Q120" s="26" t="s">
        <v>17</v>
      </c>
      <c r="R120" s="26" t="s">
        <v>17</v>
      </c>
      <c r="S120" s="287"/>
      <c r="T120" s="288"/>
      <c r="U120" s="289"/>
      <c r="V120" s="251"/>
      <c r="W120" s="248"/>
      <c r="X120" s="254"/>
      <c r="Y120" s="313"/>
    </row>
    <row r="121" spans="1:25" ht="30.75" customHeight="1" thickBot="1" x14ac:dyDescent="0.3">
      <c r="A121" s="13"/>
      <c r="B121" s="276"/>
      <c r="C121" s="276"/>
      <c r="D121" s="276"/>
      <c r="E121" s="276"/>
      <c r="F121" s="282"/>
      <c r="G121" s="282" t="s">
        <v>18</v>
      </c>
      <c r="H121" s="16" t="s">
        <v>18</v>
      </c>
      <c r="I121" s="16" t="s">
        <v>18</v>
      </c>
      <c r="J121" s="16" t="s">
        <v>18</v>
      </c>
      <c r="K121" s="16" t="s">
        <v>18</v>
      </c>
      <c r="L121" s="16" t="s">
        <v>18</v>
      </c>
      <c r="M121" s="16" t="s">
        <v>18</v>
      </c>
      <c r="N121" s="16" t="s">
        <v>18</v>
      </c>
      <c r="O121" s="16" t="s">
        <v>18</v>
      </c>
      <c r="P121" s="16" t="s">
        <v>18</v>
      </c>
      <c r="Q121" s="16" t="s">
        <v>18</v>
      </c>
      <c r="R121" s="16" t="s">
        <v>18</v>
      </c>
      <c r="S121" s="290"/>
      <c r="T121" s="291"/>
      <c r="U121" s="292"/>
      <c r="V121" s="251"/>
      <c r="W121" s="248"/>
      <c r="X121" s="254"/>
      <c r="Y121" s="313"/>
    </row>
    <row r="122" spans="1:25" ht="69" customHeight="1" x14ac:dyDescent="0.25">
      <c r="A122" s="13"/>
      <c r="B122" s="277"/>
      <c r="C122" s="277"/>
      <c r="D122" s="277"/>
      <c r="E122" s="277"/>
      <c r="F122" s="283"/>
      <c r="G122" s="283" t="s">
        <v>19</v>
      </c>
      <c r="H122" s="25" t="s">
        <v>19</v>
      </c>
      <c r="I122" s="25" t="s">
        <v>19</v>
      </c>
      <c r="J122" s="25" t="s">
        <v>19</v>
      </c>
      <c r="K122" s="25" t="s">
        <v>32</v>
      </c>
      <c r="L122" s="25" t="s">
        <v>32</v>
      </c>
      <c r="M122" s="25" t="s">
        <v>32</v>
      </c>
      <c r="N122" s="25" t="s">
        <v>32</v>
      </c>
      <c r="O122" s="25" t="s">
        <v>33</v>
      </c>
      <c r="P122" s="25" t="s">
        <v>33</v>
      </c>
      <c r="Q122" s="27" t="s">
        <v>19</v>
      </c>
      <c r="R122" s="27" t="s">
        <v>19</v>
      </c>
      <c r="S122" s="45" t="s">
        <v>34</v>
      </c>
      <c r="T122" s="46" t="s">
        <v>35</v>
      </c>
      <c r="U122" s="47" t="s">
        <v>36</v>
      </c>
      <c r="V122" s="252"/>
      <c r="W122" s="249"/>
      <c r="X122" s="255"/>
      <c r="Y122" s="314"/>
    </row>
    <row r="123" spans="1:25" ht="19.5" customHeight="1" x14ac:dyDescent="0.25">
      <c r="A123" s="13">
        <v>1</v>
      </c>
      <c r="B123" s="77"/>
      <c r="C123" s="78"/>
      <c r="D123" s="79"/>
      <c r="E123" s="58"/>
      <c r="F123" s="67" t="s">
        <v>151</v>
      </c>
      <c r="G123" s="50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31"/>
      <c r="S123" s="22">
        <v>33</v>
      </c>
      <c r="T123" s="44">
        <v>160</v>
      </c>
      <c r="U123" s="28">
        <f>T123*S123</f>
        <v>5280</v>
      </c>
      <c r="V123" s="28">
        <f>SUM(H123:R123)</f>
        <v>0</v>
      </c>
      <c r="W123" s="28">
        <f>U123+V123</f>
        <v>5280</v>
      </c>
      <c r="X123" s="29">
        <f>IF(W123&gt;0,IF(W123&lt;=2000,W123,2000),0)</f>
        <v>2000</v>
      </c>
      <c r="Y123" s="28">
        <f t="shared" ref="Y123:Y159" si="10">W123-X123</f>
        <v>3280</v>
      </c>
    </row>
    <row r="124" spans="1:25" x14ac:dyDescent="0.25">
      <c r="A124" s="13">
        <f>A123+1</f>
        <v>2</v>
      </c>
      <c r="B124" s="80"/>
      <c r="C124" s="81"/>
      <c r="D124" s="79"/>
      <c r="E124" s="58"/>
      <c r="F124" s="67" t="s">
        <v>151</v>
      </c>
      <c r="G124" s="50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31"/>
      <c r="S124" s="22">
        <v>33</v>
      </c>
      <c r="T124" s="44">
        <v>160</v>
      </c>
      <c r="U124" s="28">
        <f>T124*S124</f>
        <v>5280</v>
      </c>
      <c r="V124" s="28">
        <f t="shared" ref="V124:V187" si="11">SUM(H124:R124)</f>
        <v>0</v>
      </c>
      <c r="W124" s="28">
        <f t="shared" ref="W124:W159" si="12">U124+V124</f>
        <v>5280</v>
      </c>
      <c r="X124" s="17">
        <f t="shared" ref="X124:X159" si="13">IF(W124&gt;0,IF(W124&lt;=2000,W124,2000),0)</f>
        <v>2000</v>
      </c>
      <c r="Y124" s="3">
        <f t="shared" si="10"/>
        <v>3280</v>
      </c>
    </row>
    <row r="125" spans="1:25" x14ac:dyDescent="0.25">
      <c r="A125" s="13">
        <f t="shared" ref="A125:A291" si="14">A124+1</f>
        <v>3</v>
      </c>
      <c r="B125" s="80"/>
      <c r="C125" s="81"/>
      <c r="D125" s="79"/>
      <c r="E125" s="58"/>
      <c r="F125" s="67" t="s">
        <v>151</v>
      </c>
      <c r="G125" s="50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31"/>
      <c r="S125" s="22">
        <v>33</v>
      </c>
      <c r="T125" s="44">
        <v>160</v>
      </c>
      <c r="U125" s="28">
        <f t="shared" ref="U125:U159" si="15">T125*S125</f>
        <v>5280</v>
      </c>
      <c r="V125" s="28">
        <f t="shared" si="11"/>
        <v>0</v>
      </c>
      <c r="W125" s="28">
        <f t="shared" si="12"/>
        <v>5280</v>
      </c>
      <c r="X125" s="17">
        <f t="shared" si="13"/>
        <v>2000</v>
      </c>
      <c r="Y125" s="3">
        <f t="shared" si="10"/>
        <v>3280</v>
      </c>
    </row>
    <row r="126" spans="1:25" x14ac:dyDescent="0.25">
      <c r="A126" s="13">
        <f t="shared" si="14"/>
        <v>4</v>
      </c>
      <c r="B126" s="80"/>
      <c r="C126" s="81"/>
      <c r="D126" s="79"/>
      <c r="E126" s="58"/>
      <c r="F126" s="67" t="s">
        <v>151</v>
      </c>
      <c r="G126" s="50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31"/>
      <c r="S126" s="22">
        <v>33</v>
      </c>
      <c r="T126" s="44">
        <v>160</v>
      </c>
      <c r="U126" s="28">
        <f t="shared" si="15"/>
        <v>5280</v>
      </c>
      <c r="V126" s="28">
        <f t="shared" si="11"/>
        <v>0</v>
      </c>
      <c r="W126" s="28">
        <f t="shared" si="12"/>
        <v>5280</v>
      </c>
      <c r="X126" s="17">
        <f t="shared" si="13"/>
        <v>2000</v>
      </c>
      <c r="Y126" s="3">
        <f t="shared" si="10"/>
        <v>3280</v>
      </c>
    </row>
    <row r="127" spans="1:25" x14ac:dyDescent="0.25">
      <c r="A127" s="13">
        <f t="shared" si="14"/>
        <v>5</v>
      </c>
      <c r="B127" s="56"/>
      <c r="C127" s="54"/>
      <c r="D127" s="79"/>
      <c r="E127" s="58"/>
      <c r="F127" s="67" t="s">
        <v>151</v>
      </c>
      <c r="G127" s="50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31"/>
      <c r="S127" s="22">
        <v>33</v>
      </c>
      <c r="T127" s="44">
        <v>160</v>
      </c>
      <c r="U127" s="28">
        <f t="shared" si="15"/>
        <v>5280</v>
      </c>
      <c r="V127" s="28">
        <f t="shared" si="11"/>
        <v>0</v>
      </c>
      <c r="W127" s="28">
        <f t="shared" si="12"/>
        <v>5280</v>
      </c>
      <c r="X127" s="17">
        <f t="shared" si="13"/>
        <v>2000</v>
      </c>
      <c r="Y127" s="3">
        <f t="shared" si="10"/>
        <v>3280</v>
      </c>
    </row>
    <row r="128" spans="1:25" x14ac:dyDescent="0.25">
      <c r="A128" s="13">
        <f t="shared" si="14"/>
        <v>6</v>
      </c>
      <c r="B128" s="57"/>
      <c r="C128" s="55"/>
      <c r="D128" s="79"/>
      <c r="E128" s="58"/>
      <c r="F128" s="67" t="s">
        <v>146</v>
      </c>
      <c r="G128" s="50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31"/>
      <c r="S128" s="22">
        <v>18</v>
      </c>
      <c r="T128" s="44">
        <v>160</v>
      </c>
      <c r="U128" s="28">
        <f t="shared" si="15"/>
        <v>2880</v>
      </c>
      <c r="V128" s="28">
        <f t="shared" si="11"/>
        <v>0</v>
      </c>
      <c r="W128" s="28">
        <f t="shared" si="12"/>
        <v>2880</v>
      </c>
      <c r="X128" s="17">
        <f t="shared" si="13"/>
        <v>2000</v>
      </c>
      <c r="Y128" s="3">
        <f t="shared" si="10"/>
        <v>880</v>
      </c>
    </row>
    <row r="129" spans="1:25" x14ac:dyDescent="0.25">
      <c r="A129" s="13">
        <f t="shared" si="14"/>
        <v>7</v>
      </c>
      <c r="B129" s="57"/>
      <c r="C129" s="55"/>
      <c r="D129" s="79"/>
      <c r="E129" s="58"/>
      <c r="F129" s="67" t="s">
        <v>146</v>
      </c>
      <c r="G129" s="50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31"/>
      <c r="S129" s="22">
        <v>18</v>
      </c>
      <c r="T129" s="44">
        <v>160</v>
      </c>
      <c r="U129" s="28">
        <f t="shared" si="15"/>
        <v>2880</v>
      </c>
      <c r="V129" s="28">
        <f t="shared" si="11"/>
        <v>0</v>
      </c>
      <c r="W129" s="28">
        <f t="shared" si="12"/>
        <v>2880</v>
      </c>
      <c r="X129" s="17">
        <f t="shared" si="13"/>
        <v>2000</v>
      </c>
      <c r="Y129" s="3">
        <f t="shared" si="10"/>
        <v>880</v>
      </c>
    </row>
    <row r="130" spans="1:25" x14ac:dyDescent="0.25">
      <c r="A130" s="13">
        <f t="shared" si="14"/>
        <v>8</v>
      </c>
      <c r="B130" s="57"/>
      <c r="C130" s="55"/>
      <c r="D130" s="79"/>
      <c r="E130" s="58"/>
      <c r="F130" s="67" t="s">
        <v>146</v>
      </c>
      <c r="G130" s="50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31"/>
      <c r="S130" s="22">
        <v>18</v>
      </c>
      <c r="T130" s="44">
        <v>160</v>
      </c>
      <c r="U130" s="28">
        <f t="shared" si="15"/>
        <v>2880</v>
      </c>
      <c r="V130" s="28">
        <f t="shared" si="11"/>
        <v>0</v>
      </c>
      <c r="W130" s="28">
        <f t="shared" si="12"/>
        <v>2880</v>
      </c>
      <c r="X130" s="17">
        <f t="shared" si="13"/>
        <v>2000</v>
      </c>
      <c r="Y130" s="3">
        <f t="shared" si="10"/>
        <v>880</v>
      </c>
    </row>
    <row r="131" spans="1:25" x14ac:dyDescent="0.25">
      <c r="A131" s="13">
        <f t="shared" si="14"/>
        <v>9</v>
      </c>
      <c r="B131" s="57"/>
      <c r="C131" s="55"/>
      <c r="D131" s="79"/>
      <c r="E131" s="58"/>
      <c r="F131" s="67" t="s">
        <v>146</v>
      </c>
      <c r="G131" s="50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31"/>
      <c r="S131" s="22">
        <v>18</v>
      </c>
      <c r="T131" s="44">
        <v>160</v>
      </c>
      <c r="U131" s="28">
        <f t="shared" si="15"/>
        <v>2880</v>
      </c>
      <c r="V131" s="28">
        <f t="shared" si="11"/>
        <v>0</v>
      </c>
      <c r="W131" s="28">
        <f t="shared" si="12"/>
        <v>2880</v>
      </c>
      <c r="X131" s="17">
        <f t="shared" si="13"/>
        <v>2000</v>
      </c>
      <c r="Y131" s="3">
        <f t="shared" si="10"/>
        <v>880</v>
      </c>
    </row>
    <row r="132" spans="1:25" x14ac:dyDescent="0.25">
      <c r="A132" s="13">
        <f t="shared" si="14"/>
        <v>10</v>
      </c>
      <c r="B132" s="57"/>
      <c r="C132" s="55"/>
      <c r="D132" s="79"/>
      <c r="E132" s="58"/>
      <c r="F132" s="67" t="s">
        <v>146</v>
      </c>
      <c r="G132" s="50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31"/>
      <c r="S132" s="22">
        <v>18</v>
      </c>
      <c r="T132" s="44">
        <v>160</v>
      </c>
      <c r="U132" s="28">
        <f t="shared" si="15"/>
        <v>2880</v>
      </c>
      <c r="V132" s="28">
        <f t="shared" si="11"/>
        <v>0</v>
      </c>
      <c r="W132" s="28">
        <f t="shared" si="12"/>
        <v>2880</v>
      </c>
      <c r="X132" s="17">
        <f t="shared" si="13"/>
        <v>2000</v>
      </c>
      <c r="Y132" s="3">
        <f t="shared" si="10"/>
        <v>880</v>
      </c>
    </row>
    <row r="133" spans="1:25" hidden="1" x14ac:dyDescent="0.25">
      <c r="A133" s="13">
        <f t="shared" si="14"/>
        <v>11</v>
      </c>
      <c r="B133" s="57"/>
      <c r="C133" s="55"/>
      <c r="D133" s="79"/>
      <c r="E133" s="58"/>
      <c r="F133" s="67"/>
      <c r="G133" s="50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31"/>
      <c r="S133" s="22"/>
      <c r="T133" s="44">
        <v>160</v>
      </c>
      <c r="U133" s="28">
        <f t="shared" si="15"/>
        <v>0</v>
      </c>
      <c r="V133" s="28">
        <f t="shared" si="11"/>
        <v>0</v>
      </c>
      <c r="W133" s="28">
        <f t="shared" si="12"/>
        <v>0</v>
      </c>
      <c r="X133" s="17">
        <f t="shared" si="13"/>
        <v>0</v>
      </c>
      <c r="Y133" s="3">
        <f t="shared" si="10"/>
        <v>0</v>
      </c>
    </row>
    <row r="134" spans="1:25" hidden="1" x14ac:dyDescent="0.25">
      <c r="A134" s="13">
        <f t="shared" si="14"/>
        <v>12</v>
      </c>
      <c r="B134" s="57"/>
      <c r="C134" s="55"/>
      <c r="D134" s="79"/>
      <c r="E134" s="58"/>
      <c r="F134" s="67"/>
      <c r="G134" s="50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31"/>
      <c r="S134" s="22"/>
      <c r="T134" s="44">
        <v>160</v>
      </c>
      <c r="U134" s="28">
        <f t="shared" si="15"/>
        <v>0</v>
      </c>
      <c r="V134" s="28">
        <f t="shared" si="11"/>
        <v>0</v>
      </c>
      <c r="W134" s="28">
        <f t="shared" si="12"/>
        <v>0</v>
      </c>
      <c r="X134" s="17">
        <f t="shared" si="13"/>
        <v>0</v>
      </c>
      <c r="Y134" s="3">
        <f t="shared" si="10"/>
        <v>0</v>
      </c>
    </row>
    <row r="135" spans="1:25" hidden="1" x14ac:dyDescent="0.25">
      <c r="A135" s="13">
        <f t="shared" si="14"/>
        <v>13</v>
      </c>
      <c r="B135" s="57"/>
      <c r="C135" s="55"/>
      <c r="D135" s="79"/>
      <c r="E135" s="58"/>
      <c r="F135" s="67"/>
      <c r="G135" s="50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31"/>
      <c r="S135" s="22"/>
      <c r="T135" s="44">
        <v>160</v>
      </c>
      <c r="U135" s="28">
        <f t="shared" si="15"/>
        <v>0</v>
      </c>
      <c r="V135" s="28">
        <f t="shared" si="11"/>
        <v>0</v>
      </c>
      <c r="W135" s="28">
        <f t="shared" si="12"/>
        <v>0</v>
      </c>
      <c r="X135" s="17">
        <f t="shared" si="13"/>
        <v>0</v>
      </c>
      <c r="Y135" s="3">
        <f t="shared" si="10"/>
        <v>0</v>
      </c>
    </row>
    <row r="136" spans="1:25" hidden="1" x14ac:dyDescent="0.25">
      <c r="A136" s="13">
        <f t="shared" si="14"/>
        <v>14</v>
      </c>
      <c r="B136" s="57"/>
      <c r="C136" s="55"/>
      <c r="D136" s="79"/>
      <c r="E136" s="58"/>
      <c r="F136" s="67"/>
      <c r="G136" s="50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31"/>
      <c r="S136" s="22"/>
      <c r="T136" s="44">
        <v>160</v>
      </c>
      <c r="U136" s="28">
        <f t="shared" si="15"/>
        <v>0</v>
      </c>
      <c r="V136" s="28">
        <f t="shared" si="11"/>
        <v>0</v>
      </c>
      <c r="W136" s="28">
        <f t="shared" si="12"/>
        <v>0</v>
      </c>
      <c r="X136" s="17">
        <f t="shared" si="13"/>
        <v>0</v>
      </c>
      <c r="Y136" s="3">
        <f t="shared" si="10"/>
        <v>0</v>
      </c>
    </row>
    <row r="137" spans="1:25" hidden="1" x14ac:dyDescent="0.25">
      <c r="A137" s="13">
        <f t="shared" si="14"/>
        <v>15</v>
      </c>
      <c r="B137" s="57"/>
      <c r="C137" s="55"/>
      <c r="D137" s="79"/>
      <c r="E137" s="58"/>
      <c r="F137" s="67"/>
      <c r="G137" s="50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31"/>
      <c r="S137" s="22"/>
      <c r="T137" s="44">
        <v>160</v>
      </c>
      <c r="U137" s="28">
        <f t="shared" si="15"/>
        <v>0</v>
      </c>
      <c r="V137" s="28">
        <f t="shared" si="11"/>
        <v>0</v>
      </c>
      <c r="W137" s="28">
        <f t="shared" si="12"/>
        <v>0</v>
      </c>
      <c r="X137" s="17">
        <f t="shared" si="13"/>
        <v>0</v>
      </c>
      <c r="Y137" s="3">
        <f t="shared" si="10"/>
        <v>0</v>
      </c>
    </row>
    <row r="138" spans="1:25" hidden="1" x14ac:dyDescent="0.25">
      <c r="A138" s="13">
        <f t="shared" si="14"/>
        <v>16</v>
      </c>
      <c r="B138" s="57"/>
      <c r="C138" s="55"/>
      <c r="D138" s="79"/>
      <c r="E138" s="58"/>
      <c r="F138" s="67"/>
      <c r="G138" s="50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31"/>
      <c r="S138" s="22"/>
      <c r="T138" s="44">
        <v>160</v>
      </c>
      <c r="U138" s="28">
        <f t="shared" si="15"/>
        <v>0</v>
      </c>
      <c r="V138" s="28">
        <f t="shared" si="11"/>
        <v>0</v>
      </c>
      <c r="W138" s="28">
        <f t="shared" si="12"/>
        <v>0</v>
      </c>
      <c r="X138" s="17">
        <f t="shared" si="13"/>
        <v>0</v>
      </c>
      <c r="Y138" s="3">
        <f t="shared" si="10"/>
        <v>0</v>
      </c>
    </row>
    <row r="139" spans="1:25" hidden="1" x14ac:dyDescent="0.25">
      <c r="A139" s="13">
        <f t="shared" si="14"/>
        <v>17</v>
      </c>
      <c r="B139" s="57"/>
      <c r="C139" s="55"/>
      <c r="D139" s="79"/>
      <c r="E139" s="58"/>
      <c r="F139" s="67"/>
      <c r="G139" s="50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31"/>
      <c r="S139" s="22"/>
      <c r="T139" s="44">
        <v>160</v>
      </c>
      <c r="U139" s="28">
        <f t="shared" si="15"/>
        <v>0</v>
      </c>
      <c r="V139" s="28">
        <f t="shared" si="11"/>
        <v>0</v>
      </c>
      <c r="W139" s="28">
        <f t="shared" si="12"/>
        <v>0</v>
      </c>
      <c r="X139" s="17">
        <f t="shared" si="13"/>
        <v>0</v>
      </c>
      <c r="Y139" s="3">
        <f t="shared" si="10"/>
        <v>0</v>
      </c>
    </row>
    <row r="140" spans="1:25" hidden="1" x14ac:dyDescent="0.25">
      <c r="A140" s="13">
        <f t="shared" si="14"/>
        <v>18</v>
      </c>
      <c r="B140" s="57"/>
      <c r="C140" s="55"/>
      <c r="D140" s="79"/>
      <c r="E140" s="58"/>
      <c r="F140" s="67"/>
      <c r="G140" s="50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31"/>
      <c r="S140" s="22"/>
      <c r="T140" s="44">
        <v>160</v>
      </c>
      <c r="U140" s="28">
        <f t="shared" si="15"/>
        <v>0</v>
      </c>
      <c r="V140" s="28">
        <f t="shared" si="11"/>
        <v>0</v>
      </c>
      <c r="W140" s="28">
        <f t="shared" si="12"/>
        <v>0</v>
      </c>
      <c r="X140" s="17">
        <f t="shared" si="13"/>
        <v>0</v>
      </c>
      <c r="Y140" s="3">
        <f t="shared" si="10"/>
        <v>0</v>
      </c>
    </row>
    <row r="141" spans="1:25" hidden="1" x14ac:dyDescent="0.25">
      <c r="A141" s="13">
        <f t="shared" si="14"/>
        <v>19</v>
      </c>
      <c r="B141" s="57"/>
      <c r="C141" s="55"/>
      <c r="D141" s="79"/>
      <c r="E141" s="58"/>
      <c r="F141" s="67"/>
      <c r="G141" s="50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31"/>
      <c r="S141" s="22"/>
      <c r="T141" s="44">
        <v>160</v>
      </c>
      <c r="U141" s="28">
        <f t="shared" si="15"/>
        <v>0</v>
      </c>
      <c r="V141" s="28">
        <f t="shared" si="11"/>
        <v>0</v>
      </c>
      <c r="W141" s="28">
        <f t="shared" si="12"/>
        <v>0</v>
      </c>
      <c r="X141" s="17">
        <f t="shared" si="13"/>
        <v>0</v>
      </c>
      <c r="Y141" s="3">
        <f t="shared" si="10"/>
        <v>0</v>
      </c>
    </row>
    <row r="142" spans="1:25" hidden="1" x14ac:dyDescent="0.25">
      <c r="A142" s="13">
        <f t="shared" si="14"/>
        <v>20</v>
      </c>
      <c r="B142" s="57"/>
      <c r="C142" s="55"/>
      <c r="D142" s="79"/>
      <c r="E142" s="58"/>
      <c r="F142" s="67"/>
      <c r="G142" s="50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31"/>
      <c r="S142" s="22"/>
      <c r="T142" s="44">
        <v>160</v>
      </c>
      <c r="U142" s="28">
        <f t="shared" si="15"/>
        <v>0</v>
      </c>
      <c r="V142" s="28">
        <f t="shared" si="11"/>
        <v>0</v>
      </c>
      <c r="W142" s="28">
        <f t="shared" si="12"/>
        <v>0</v>
      </c>
      <c r="X142" s="17">
        <f t="shared" si="13"/>
        <v>0</v>
      </c>
      <c r="Y142" s="3">
        <f t="shared" si="10"/>
        <v>0</v>
      </c>
    </row>
    <row r="143" spans="1:25" hidden="1" x14ac:dyDescent="0.25">
      <c r="A143" s="13">
        <f t="shared" si="14"/>
        <v>21</v>
      </c>
      <c r="B143" s="57"/>
      <c r="C143" s="55"/>
      <c r="D143" s="79"/>
      <c r="E143" s="58"/>
      <c r="F143" s="67"/>
      <c r="G143" s="50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31"/>
      <c r="S143" s="22"/>
      <c r="T143" s="44">
        <v>160</v>
      </c>
      <c r="U143" s="28">
        <f t="shared" si="15"/>
        <v>0</v>
      </c>
      <c r="V143" s="28">
        <f t="shared" si="11"/>
        <v>0</v>
      </c>
      <c r="W143" s="28">
        <f t="shared" si="12"/>
        <v>0</v>
      </c>
      <c r="X143" s="17">
        <f t="shared" si="13"/>
        <v>0</v>
      </c>
      <c r="Y143" s="3">
        <f t="shared" si="10"/>
        <v>0</v>
      </c>
    </row>
    <row r="144" spans="1:25" hidden="1" x14ac:dyDescent="0.25">
      <c r="A144" s="13">
        <f t="shared" si="14"/>
        <v>22</v>
      </c>
      <c r="B144" s="57"/>
      <c r="C144" s="55"/>
      <c r="D144" s="79"/>
      <c r="E144" s="58"/>
      <c r="F144" s="67"/>
      <c r="G144" s="50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31"/>
      <c r="S144" s="22"/>
      <c r="T144" s="44">
        <v>160</v>
      </c>
      <c r="U144" s="28">
        <f t="shared" si="15"/>
        <v>0</v>
      </c>
      <c r="V144" s="28">
        <f t="shared" si="11"/>
        <v>0</v>
      </c>
      <c r="W144" s="28">
        <f t="shared" si="12"/>
        <v>0</v>
      </c>
      <c r="X144" s="17">
        <f t="shared" si="13"/>
        <v>0</v>
      </c>
      <c r="Y144" s="3">
        <f t="shared" si="10"/>
        <v>0</v>
      </c>
    </row>
    <row r="145" spans="1:25" hidden="1" x14ac:dyDescent="0.25">
      <c r="A145" s="13">
        <f t="shared" si="14"/>
        <v>23</v>
      </c>
      <c r="B145" s="57"/>
      <c r="C145" s="55"/>
      <c r="D145" s="79"/>
      <c r="E145" s="58"/>
      <c r="F145" s="67"/>
      <c r="G145" s="50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31"/>
      <c r="S145" s="22"/>
      <c r="T145" s="44">
        <v>160</v>
      </c>
      <c r="U145" s="28">
        <f t="shared" si="15"/>
        <v>0</v>
      </c>
      <c r="V145" s="28">
        <f t="shared" si="11"/>
        <v>0</v>
      </c>
      <c r="W145" s="28">
        <f t="shared" si="12"/>
        <v>0</v>
      </c>
      <c r="X145" s="17">
        <f t="shared" si="13"/>
        <v>0</v>
      </c>
      <c r="Y145" s="3">
        <f t="shared" si="10"/>
        <v>0</v>
      </c>
    </row>
    <row r="146" spans="1:25" hidden="1" x14ac:dyDescent="0.25">
      <c r="A146" s="13">
        <f t="shared" si="14"/>
        <v>24</v>
      </c>
      <c r="B146" s="80"/>
      <c r="C146" s="81"/>
      <c r="D146" s="79"/>
      <c r="E146" s="58"/>
      <c r="F146" s="67"/>
      <c r="G146" s="50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31"/>
      <c r="S146" s="22"/>
      <c r="T146" s="44">
        <v>160</v>
      </c>
      <c r="U146" s="28">
        <f t="shared" si="15"/>
        <v>0</v>
      </c>
      <c r="V146" s="28">
        <f t="shared" si="11"/>
        <v>0</v>
      </c>
      <c r="W146" s="28">
        <f t="shared" si="12"/>
        <v>0</v>
      </c>
      <c r="X146" s="17">
        <f t="shared" si="13"/>
        <v>0</v>
      </c>
      <c r="Y146" s="3">
        <f t="shared" si="10"/>
        <v>0</v>
      </c>
    </row>
    <row r="147" spans="1:25" hidden="1" x14ac:dyDescent="0.25">
      <c r="A147" s="13">
        <f t="shared" si="14"/>
        <v>25</v>
      </c>
      <c r="B147" s="80"/>
      <c r="C147" s="81"/>
      <c r="D147" s="79"/>
      <c r="E147" s="58"/>
      <c r="F147" s="67"/>
      <c r="G147" s="50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31"/>
      <c r="S147" s="22"/>
      <c r="T147" s="44">
        <v>160</v>
      </c>
      <c r="U147" s="28">
        <f t="shared" si="15"/>
        <v>0</v>
      </c>
      <c r="V147" s="28">
        <f t="shared" si="11"/>
        <v>0</v>
      </c>
      <c r="W147" s="28">
        <f t="shared" si="12"/>
        <v>0</v>
      </c>
      <c r="X147" s="17">
        <f t="shared" si="13"/>
        <v>0</v>
      </c>
      <c r="Y147" s="3">
        <f t="shared" si="10"/>
        <v>0</v>
      </c>
    </row>
    <row r="148" spans="1:25" hidden="1" x14ac:dyDescent="0.25">
      <c r="A148" s="13">
        <f t="shared" si="14"/>
        <v>26</v>
      </c>
      <c r="B148" s="80"/>
      <c r="C148" s="81"/>
      <c r="D148" s="79"/>
      <c r="E148" s="58"/>
      <c r="F148" s="67"/>
      <c r="G148" s="50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31"/>
      <c r="S148" s="22"/>
      <c r="T148" s="44">
        <v>160</v>
      </c>
      <c r="U148" s="28">
        <f t="shared" si="15"/>
        <v>0</v>
      </c>
      <c r="V148" s="28">
        <f t="shared" si="11"/>
        <v>0</v>
      </c>
      <c r="W148" s="28">
        <f t="shared" si="12"/>
        <v>0</v>
      </c>
      <c r="X148" s="17">
        <f t="shared" si="13"/>
        <v>0</v>
      </c>
      <c r="Y148" s="3">
        <f t="shared" si="10"/>
        <v>0</v>
      </c>
    </row>
    <row r="149" spans="1:25" hidden="1" x14ac:dyDescent="0.25">
      <c r="A149" s="13">
        <f t="shared" si="14"/>
        <v>27</v>
      </c>
      <c r="B149" s="80"/>
      <c r="C149" s="81"/>
      <c r="D149" s="79"/>
      <c r="E149" s="58"/>
      <c r="F149" s="67"/>
      <c r="G149" s="50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31"/>
      <c r="S149" s="22"/>
      <c r="T149" s="44">
        <v>160</v>
      </c>
      <c r="U149" s="28">
        <f t="shared" si="15"/>
        <v>0</v>
      </c>
      <c r="V149" s="28">
        <f t="shared" si="11"/>
        <v>0</v>
      </c>
      <c r="W149" s="28">
        <f t="shared" si="12"/>
        <v>0</v>
      </c>
      <c r="X149" s="17">
        <f t="shared" si="13"/>
        <v>0</v>
      </c>
      <c r="Y149" s="3">
        <f t="shared" si="10"/>
        <v>0</v>
      </c>
    </row>
    <row r="150" spans="1:25" hidden="1" x14ac:dyDescent="0.25">
      <c r="A150" s="13">
        <f t="shared" si="14"/>
        <v>28</v>
      </c>
      <c r="B150" s="56"/>
      <c r="C150" s="54"/>
      <c r="D150" s="79"/>
      <c r="E150" s="58"/>
      <c r="F150" s="67"/>
      <c r="G150" s="50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31"/>
      <c r="S150" s="22"/>
      <c r="T150" s="44">
        <v>160</v>
      </c>
      <c r="U150" s="28">
        <f t="shared" si="15"/>
        <v>0</v>
      </c>
      <c r="V150" s="28">
        <f t="shared" si="11"/>
        <v>0</v>
      </c>
      <c r="W150" s="28">
        <f t="shared" si="12"/>
        <v>0</v>
      </c>
      <c r="X150" s="17">
        <f t="shared" si="13"/>
        <v>0</v>
      </c>
      <c r="Y150" s="3">
        <f t="shared" si="10"/>
        <v>0</v>
      </c>
    </row>
    <row r="151" spans="1:25" hidden="1" x14ac:dyDescent="0.25">
      <c r="A151" s="13">
        <f t="shared" si="14"/>
        <v>29</v>
      </c>
      <c r="B151" s="57"/>
      <c r="C151" s="55"/>
      <c r="D151" s="79"/>
      <c r="E151" s="58"/>
      <c r="F151" s="67"/>
      <c r="G151" s="50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31"/>
      <c r="S151" s="22"/>
      <c r="T151" s="44">
        <v>160</v>
      </c>
      <c r="U151" s="28">
        <f t="shared" si="15"/>
        <v>0</v>
      </c>
      <c r="V151" s="28">
        <f t="shared" si="11"/>
        <v>0</v>
      </c>
      <c r="W151" s="28">
        <f t="shared" si="12"/>
        <v>0</v>
      </c>
      <c r="X151" s="17">
        <f t="shared" si="13"/>
        <v>0</v>
      </c>
      <c r="Y151" s="3">
        <f t="shared" si="10"/>
        <v>0</v>
      </c>
    </row>
    <row r="152" spans="1:25" hidden="1" x14ac:dyDescent="0.25">
      <c r="A152" s="13">
        <f t="shared" si="14"/>
        <v>30</v>
      </c>
      <c r="B152" s="57"/>
      <c r="C152" s="55"/>
      <c r="D152" s="79"/>
      <c r="E152" s="58"/>
      <c r="F152" s="67"/>
      <c r="G152" s="50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31"/>
      <c r="S152" s="22"/>
      <c r="T152" s="44">
        <v>160</v>
      </c>
      <c r="U152" s="28">
        <f t="shared" si="15"/>
        <v>0</v>
      </c>
      <c r="V152" s="28">
        <f t="shared" si="11"/>
        <v>0</v>
      </c>
      <c r="W152" s="28">
        <f t="shared" si="12"/>
        <v>0</v>
      </c>
      <c r="X152" s="17">
        <f t="shared" si="13"/>
        <v>0</v>
      </c>
      <c r="Y152" s="3">
        <f t="shared" si="10"/>
        <v>0</v>
      </c>
    </row>
    <row r="153" spans="1:25" hidden="1" x14ac:dyDescent="0.25">
      <c r="A153" s="13">
        <f t="shared" si="14"/>
        <v>31</v>
      </c>
      <c r="B153" s="57"/>
      <c r="C153" s="57"/>
      <c r="D153" s="79"/>
      <c r="E153" s="58"/>
      <c r="F153" s="67"/>
      <c r="G153" s="50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31"/>
      <c r="S153" s="22"/>
      <c r="T153" s="44">
        <v>160</v>
      </c>
      <c r="U153" s="28">
        <f t="shared" si="15"/>
        <v>0</v>
      </c>
      <c r="V153" s="28">
        <f t="shared" si="11"/>
        <v>0</v>
      </c>
      <c r="W153" s="28">
        <f t="shared" si="12"/>
        <v>0</v>
      </c>
      <c r="X153" s="17">
        <f t="shared" si="13"/>
        <v>0</v>
      </c>
      <c r="Y153" s="3">
        <f t="shared" si="10"/>
        <v>0</v>
      </c>
    </row>
    <row r="154" spans="1:25" hidden="1" x14ac:dyDescent="0.25">
      <c r="A154" s="13">
        <f t="shared" si="14"/>
        <v>32</v>
      </c>
      <c r="B154" s="57"/>
      <c r="C154" s="57"/>
      <c r="D154" s="79"/>
      <c r="E154" s="58"/>
      <c r="F154" s="67"/>
      <c r="G154" s="50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31"/>
      <c r="S154" s="22"/>
      <c r="T154" s="44">
        <v>160</v>
      </c>
      <c r="U154" s="28">
        <f t="shared" si="15"/>
        <v>0</v>
      </c>
      <c r="V154" s="28">
        <f t="shared" si="11"/>
        <v>0</v>
      </c>
      <c r="W154" s="28">
        <f t="shared" si="12"/>
        <v>0</v>
      </c>
      <c r="X154" s="17">
        <f t="shared" si="13"/>
        <v>0</v>
      </c>
      <c r="Y154" s="3">
        <f t="shared" si="10"/>
        <v>0</v>
      </c>
    </row>
    <row r="155" spans="1:25" hidden="1" x14ac:dyDescent="0.25">
      <c r="A155" s="13">
        <f t="shared" si="14"/>
        <v>33</v>
      </c>
      <c r="B155" s="57"/>
      <c r="C155" s="57"/>
      <c r="D155" s="79"/>
      <c r="E155" s="58"/>
      <c r="F155" s="67"/>
      <c r="G155" s="50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31"/>
      <c r="S155" s="22"/>
      <c r="T155" s="44">
        <v>160</v>
      </c>
      <c r="U155" s="28">
        <f t="shared" si="15"/>
        <v>0</v>
      </c>
      <c r="V155" s="28">
        <f t="shared" si="11"/>
        <v>0</v>
      </c>
      <c r="W155" s="28">
        <f t="shared" si="12"/>
        <v>0</v>
      </c>
      <c r="X155" s="17">
        <f t="shared" si="13"/>
        <v>0</v>
      </c>
      <c r="Y155" s="3">
        <f t="shared" si="10"/>
        <v>0</v>
      </c>
    </row>
    <row r="156" spans="1:25" hidden="1" x14ac:dyDescent="0.25">
      <c r="A156" s="13">
        <f t="shared" si="14"/>
        <v>34</v>
      </c>
      <c r="B156" s="57"/>
      <c r="C156" s="57"/>
      <c r="D156" s="79"/>
      <c r="E156" s="58"/>
      <c r="F156" s="67"/>
      <c r="G156" s="50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31"/>
      <c r="S156" s="22"/>
      <c r="T156" s="44">
        <v>160</v>
      </c>
      <c r="U156" s="28">
        <f t="shared" si="15"/>
        <v>0</v>
      </c>
      <c r="V156" s="28">
        <f t="shared" si="11"/>
        <v>0</v>
      </c>
      <c r="W156" s="28">
        <f t="shared" si="12"/>
        <v>0</v>
      </c>
      <c r="X156" s="17">
        <f t="shared" si="13"/>
        <v>0</v>
      </c>
      <c r="Y156" s="3">
        <f t="shared" si="10"/>
        <v>0</v>
      </c>
    </row>
    <row r="157" spans="1:25" hidden="1" x14ac:dyDescent="0.25">
      <c r="A157" s="13">
        <f t="shared" si="14"/>
        <v>35</v>
      </c>
      <c r="B157" s="57"/>
      <c r="C157" s="57"/>
      <c r="D157" s="79"/>
      <c r="E157" s="58"/>
      <c r="F157" s="67"/>
      <c r="G157" s="50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31"/>
      <c r="S157" s="22"/>
      <c r="T157" s="44">
        <v>160</v>
      </c>
      <c r="U157" s="28">
        <f t="shared" si="15"/>
        <v>0</v>
      </c>
      <c r="V157" s="28">
        <f t="shared" si="11"/>
        <v>0</v>
      </c>
      <c r="W157" s="28">
        <f t="shared" si="12"/>
        <v>0</v>
      </c>
      <c r="X157" s="17">
        <f t="shared" si="13"/>
        <v>0</v>
      </c>
      <c r="Y157" s="3">
        <f t="shared" si="10"/>
        <v>0</v>
      </c>
    </row>
    <row r="158" spans="1:25" hidden="1" x14ac:dyDescent="0.25">
      <c r="A158" s="13">
        <f t="shared" si="14"/>
        <v>36</v>
      </c>
      <c r="B158" s="57"/>
      <c r="C158" s="57"/>
      <c r="D158" s="79"/>
      <c r="E158" s="58"/>
      <c r="F158" s="67"/>
      <c r="G158" s="50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31"/>
      <c r="S158" s="22"/>
      <c r="T158" s="44">
        <v>160</v>
      </c>
      <c r="U158" s="28">
        <f t="shared" si="15"/>
        <v>0</v>
      </c>
      <c r="V158" s="28">
        <f t="shared" si="11"/>
        <v>0</v>
      </c>
      <c r="W158" s="28">
        <f t="shared" si="12"/>
        <v>0</v>
      </c>
      <c r="X158" s="17">
        <f t="shared" si="13"/>
        <v>0</v>
      </c>
      <c r="Y158" s="3">
        <f t="shared" si="10"/>
        <v>0</v>
      </c>
    </row>
    <row r="159" spans="1:25" hidden="1" x14ac:dyDescent="0.25">
      <c r="A159" s="13">
        <f t="shared" si="14"/>
        <v>37</v>
      </c>
      <c r="B159" s="57"/>
      <c r="C159" s="57"/>
      <c r="D159" s="79"/>
      <c r="E159" s="58"/>
      <c r="F159" s="67"/>
      <c r="G159" s="50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31"/>
      <c r="S159" s="22"/>
      <c r="T159" s="44">
        <v>160</v>
      </c>
      <c r="U159" s="28">
        <f t="shared" si="15"/>
        <v>0</v>
      </c>
      <c r="V159" s="28">
        <f t="shared" si="11"/>
        <v>0</v>
      </c>
      <c r="W159" s="28">
        <f t="shared" si="12"/>
        <v>0</v>
      </c>
      <c r="X159" s="17">
        <f t="shared" si="13"/>
        <v>0</v>
      </c>
      <c r="Y159" s="3">
        <f t="shared" si="10"/>
        <v>0</v>
      </c>
    </row>
    <row r="160" spans="1:25" hidden="1" x14ac:dyDescent="0.25">
      <c r="A160" s="13">
        <f t="shared" si="14"/>
        <v>38</v>
      </c>
      <c r="B160" s="57"/>
      <c r="C160" s="57"/>
      <c r="D160" s="79"/>
      <c r="E160" s="58"/>
      <c r="F160" s="67"/>
      <c r="G160" s="50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31"/>
      <c r="S160" s="22"/>
      <c r="T160" s="44">
        <v>160</v>
      </c>
      <c r="U160" s="28">
        <f t="shared" ref="U160:U223" si="16">T160*S160</f>
        <v>0</v>
      </c>
      <c r="V160" s="28">
        <f t="shared" si="11"/>
        <v>0</v>
      </c>
      <c r="W160" s="28">
        <f t="shared" ref="W160:W223" si="17">U160+V160</f>
        <v>0</v>
      </c>
      <c r="X160" s="17">
        <f t="shared" ref="X160:X223" si="18">IF(W160&gt;0,IF(W160&lt;=2000,W160,2000),0)</f>
        <v>0</v>
      </c>
      <c r="Y160" s="3">
        <f t="shared" ref="Y160:Y223" si="19">W160-X160</f>
        <v>0</v>
      </c>
    </row>
    <row r="161" spans="1:25" hidden="1" x14ac:dyDescent="0.25">
      <c r="A161" s="13">
        <f t="shared" si="14"/>
        <v>39</v>
      </c>
      <c r="B161" s="57"/>
      <c r="C161" s="57"/>
      <c r="D161" s="79"/>
      <c r="E161" s="58"/>
      <c r="F161" s="67"/>
      <c r="G161" s="50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31"/>
      <c r="S161" s="22"/>
      <c r="T161" s="44">
        <v>160</v>
      </c>
      <c r="U161" s="28">
        <f t="shared" si="16"/>
        <v>0</v>
      </c>
      <c r="V161" s="28">
        <f t="shared" si="11"/>
        <v>0</v>
      </c>
      <c r="W161" s="28">
        <f t="shared" si="17"/>
        <v>0</v>
      </c>
      <c r="X161" s="17">
        <f t="shared" si="18"/>
        <v>0</v>
      </c>
      <c r="Y161" s="3">
        <f t="shared" si="19"/>
        <v>0</v>
      </c>
    </row>
    <row r="162" spans="1:25" hidden="1" x14ac:dyDescent="0.25">
      <c r="A162" s="13">
        <f t="shared" si="14"/>
        <v>40</v>
      </c>
      <c r="B162" s="57"/>
      <c r="C162" s="57"/>
      <c r="D162" s="79"/>
      <c r="E162" s="58"/>
      <c r="F162" s="67"/>
      <c r="G162" s="50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31"/>
      <c r="S162" s="22"/>
      <c r="T162" s="44">
        <v>160</v>
      </c>
      <c r="U162" s="28">
        <f t="shared" si="16"/>
        <v>0</v>
      </c>
      <c r="V162" s="28">
        <f t="shared" si="11"/>
        <v>0</v>
      </c>
      <c r="W162" s="28">
        <f t="shared" si="17"/>
        <v>0</v>
      </c>
      <c r="X162" s="17">
        <f t="shared" si="18"/>
        <v>0</v>
      </c>
      <c r="Y162" s="3">
        <f t="shared" si="19"/>
        <v>0</v>
      </c>
    </row>
    <row r="163" spans="1:25" hidden="1" x14ac:dyDescent="0.25">
      <c r="A163" s="13">
        <f t="shared" si="14"/>
        <v>41</v>
      </c>
      <c r="B163" s="57"/>
      <c r="C163" s="57"/>
      <c r="D163" s="79"/>
      <c r="E163" s="58"/>
      <c r="F163" s="67"/>
      <c r="G163" s="50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31"/>
      <c r="S163" s="22"/>
      <c r="T163" s="44">
        <v>160</v>
      </c>
      <c r="U163" s="28">
        <f t="shared" si="16"/>
        <v>0</v>
      </c>
      <c r="V163" s="28">
        <f t="shared" si="11"/>
        <v>0</v>
      </c>
      <c r="W163" s="28">
        <f t="shared" si="17"/>
        <v>0</v>
      </c>
      <c r="X163" s="17">
        <f t="shared" si="18"/>
        <v>0</v>
      </c>
      <c r="Y163" s="3">
        <f t="shared" si="19"/>
        <v>0</v>
      </c>
    </row>
    <row r="164" spans="1:25" hidden="1" x14ac:dyDescent="0.25">
      <c r="A164" s="13">
        <f t="shared" si="14"/>
        <v>42</v>
      </c>
      <c r="B164" s="57"/>
      <c r="C164" s="57"/>
      <c r="D164" s="79"/>
      <c r="E164" s="58"/>
      <c r="F164" s="67"/>
      <c r="G164" s="50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31"/>
      <c r="S164" s="22"/>
      <c r="T164" s="44">
        <v>160</v>
      </c>
      <c r="U164" s="28">
        <f t="shared" si="16"/>
        <v>0</v>
      </c>
      <c r="V164" s="28">
        <f t="shared" si="11"/>
        <v>0</v>
      </c>
      <c r="W164" s="28">
        <f t="shared" si="17"/>
        <v>0</v>
      </c>
      <c r="X164" s="17">
        <f t="shared" si="18"/>
        <v>0</v>
      </c>
      <c r="Y164" s="3">
        <f t="shared" si="19"/>
        <v>0</v>
      </c>
    </row>
    <row r="165" spans="1:25" hidden="1" x14ac:dyDescent="0.25">
      <c r="A165" s="13">
        <f t="shared" si="14"/>
        <v>43</v>
      </c>
      <c r="B165" s="57"/>
      <c r="C165" s="57"/>
      <c r="D165" s="79"/>
      <c r="E165" s="58"/>
      <c r="F165" s="67"/>
      <c r="G165" s="50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31"/>
      <c r="S165" s="22"/>
      <c r="T165" s="44">
        <v>160</v>
      </c>
      <c r="U165" s="28">
        <f t="shared" si="16"/>
        <v>0</v>
      </c>
      <c r="V165" s="28">
        <f t="shared" si="11"/>
        <v>0</v>
      </c>
      <c r="W165" s="28">
        <f t="shared" si="17"/>
        <v>0</v>
      </c>
      <c r="X165" s="17">
        <f t="shared" si="18"/>
        <v>0</v>
      </c>
      <c r="Y165" s="3">
        <f t="shared" si="19"/>
        <v>0</v>
      </c>
    </row>
    <row r="166" spans="1:25" hidden="1" x14ac:dyDescent="0.25">
      <c r="A166" s="13">
        <f t="shared" si="14"/>
        <v>44</v>
      </c>
      <c r="B166" s="57"/>
      <c r="C166" s="57"/>
      <c r="D166" s="79"/>
      <c r="E166" s="58"/>
      <c r="F166" s="67"/>
      <c r="G166" s="50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31"/>
      <c r="S166" s="22"/>
      <c r="T166" s="44">
        <v>160</v>
      </c>
      <c r="U166" s="28">
        <f t="shared" si="16"/>
        <v>0</v>
      </c>
      <c r="V166" s="28">
        <f t="shared" si="11"/>
        <v>0</v>
      </c>
      <c r="W166" s="28">
        <f t="shared" si="17"/>
        <v>0</v>
      </c>
      <c r="X166" s="17">
        <f t="shared" si="18"/>
        <v>0</v>
      </c>
      <c r="Y166" s="3">
        <f t="shared" si="19"/>
        <v>0</v>
      </c>
    </row>
    <row r="167" spans="1:25" hidden="1" x14ac:dyDescent="0.25">
      <c r="A167" s="13">
        <f t="shared" si="14"/>
        <v>45</v>
      </c>
      <c r="B167" s="57"/>
      <c r="C167" s="57"/>
      <c r="D167" s="79"/>
      <c r="E167" s="58"/>
      <c r="F167" s="67"/>
      <c r="G167" s="50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31"/>
      <c r="S167" s="22"/>
      <c r="T167" s="44">
        <v>160</v>
      </c>
      <c r="U167" s="28">
        <f t="shared" si="16"/>
        <v>0</v>
      </c>
      <c r="V167" s="28">
        <f t="shared" si="11"/>
        <v>0</v>
      </c>
      <c r="W167" s="28">
        <f t="shared" si="17"/>
        <v>0</v>
      </c>
      <c r="X167" s="17">
        <f t="shared" si="18"/>
        <v>0</v>
      </c>
      <c r="Y167" s="3">
        <f t="shared" si="19"/>
        <v>0</v>
      </c>
    </row>
    <row r="168" spans="1:25" hidden="1" x14ac:dyDescent="0.25">
      <c r="A168" s="13">
        <f t="shared" si="14"/>
        <v>46</v>
      </c>
      <c r="B168" s="57"/>
      <c r="C168" s="57"/>
      <c r="D168" s="79"/>
      <c r="E168" s="58"/>
      <c r="F168" s="67"/>
      <c r="G168" s="50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31"/>
      <c r="S168" s="22"/>
      <c r="T168" s="44">
        <v>160</v>
      </c>
      <c r="U168" s="28">
        <f t="shared" si="16"/>
        <v>0</v>
      </c>
      <c r="V168" s="28">
        <f t="shared" si="11"/>
        <v>0</v>
      </c>
      <c r="W168" s="28">
        <f t="shared" si="17"/>
        <v>0</v>
      </c>
      <c r="X168" s="17">
        <f t="shared" si="18"/>
        <v>0</v>
      </c>
      <c r="Y168" s="3">
        <f t="shared" si="19"/>
        <v>0</v>
      </c>
    </row>
    <row r="169" spans="1:25" hidden="1" x14ac:dyDescent="0.25">
      <c r="A169" s="13">
        <f t="shared" si="14"/>
        <v>47</v>
      </c>
      <c r="B169" s="57"/>
      <c r="C169" s="57"/>
      <c r="D169" s="79"/>
      <c r="E169" s="58"/>
      <c r="F169" s="67"/>
      <c r="G169" s="50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31"/>
      <c r="S169" s="22"/>
      <c r="T169" s="44">
        <v>160</v>
      </c>
      <c r="U169" s="28">
        <f t="shared" si="16"/>
        <v>0</v>
      </c>
      <c r="V169" s="28">
        <f t="shared" si="11"/>
        <v>0</v>
      </c>
      <c r="W169" s="28">
        <f t="shared" si="17"/>
        <v>0</v>
      </c>
      <c r="X169" s="17">
        <f t="shared" si="18"/>
        <v>0</v>
      </c>
      <c r="Y169" s="3">
        <f t="shared" si="19"/>
        <v>0</v>
      </c>
    </row>
    <row r="170" spans="1:25" hidden="1" x14ac:dyDescent="0.25">
      <c r="A170" s="13">
        <f t="shared" si="14"/>
        <v>48</v>
      </c>
      <c r="B170" s="57"/>
      <c r="C170" s="57"/>
      <c r="D170" s="79"/>
      <c r="E170" s="58"/>
      <c r="F170" s="67"/>
      <c r="G170" s="50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31"/>
      <c r="S170" s="22"/>
      <c r="T170" s="44">
        <v>160</v>
      </c>
      <c r="U170" s="28">
        <f t="shared" si="16"/>
        <v>0</v>
      </c>
      <c r="V170" s="28">
        <f t="shared" si="11"/>
        <v>0</v>
      </c>
      <c r="W170" s="28">
        <f t="shared" si="17"/>
        <v>0</v>
      </c>
      <c r="X170" s="17">
        <f t="shared" si="18"/>
        <v>0</v>
      </c>
      <c r="Y170" s="3">
        <f t="shared" si="19"/>
        <v>0</v>
      </c>
    </row>
    <row r="171" spans="1:25" hidden="1" x14ac:dyDescent="0.25">
      <c r="A171" s="13">
        <f t="shared" si="14"/>
        <v>49</v>
      </c>
      <c r="B171" s="57"/>
      <c r="C171" s="57"/>
      <c r="D171" s="79"/>
      <c r="E171" s="58"/>
      <c r="F171" s="67"/>
      <c r="G171" s="50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31"/>
      <c r="S171" s="22"/>
      <c r="T171" s="44">
        <v>160</v>
      </c>
      <c r="U171" s="28">
        <f t="shared" si="16"/>
        <v>0</v>
      </c>
      <c r="V171" s="28">
        <f t="shared" si="11"/>
        <v>0</v>
      </c>
      <c r="W171" s="28">
        <f t="shared" si="17"/>
        <v>0</v>
      </c>
      <c r="X171" s="17">
        <f t="shared" si="18"/>
        <v>0</v>
      </c>
      <c r="Y171" s="3">
        <f t="shared" si="19"/>
        <v>0</v>
      </c>
    </row>
    <row r="172" spans="1:25" hidden="1" x14ac:dyDescent="0.25">
      <c r="A172" s="13">
        <f t="shared" si="14"/>
        <v>50</v>
      </c>
      <c r="B172" s="57"/>
      <c r="C172" s="57"/>
      <c r="D172" s="79"/>
      <c r="E172" s="58"/>
      <c r="F172" s="67"/>
      <c r="G172" s="50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31"/>
      <c r="S172" s="22"/>
      <c r="T172" s="44">
        <v>160</v>
      </c>
      <c r="U172" s="28">
        <f t="shared" si="16"/>
        <v>0</v>
      </c>
      <c r="V172" s="28">
        <f t="shared" si="11"/>
        <v>0</v>
      </c>
      <c r="W172" s="28">
        <f t="shared" si="17"/>
        <v>0</v>
      </c>
      <c r="X172" s="17">
        <f t="shared" si="18"/>
        <v>0</v>
      </c>
      <c r="Y172" s="3">
        <f t="shared" si="19"/>
        <v>0</v>
      </c>
    </row>
    <row r="173" spans="1:25" hidden="1" x14ac:dyDescent="0.25">
      <c r="A173" s="13">
        <f t="shared" si="14"/>
        <v>51</v>
      </c>
      <c r="B173" s="57"/>
      <c r="C173" s="57"/>
      <c r="D173" s="79"/>
      <c r="E173" s="58"/>
      <c r="F173" s="67"/>
      <c r="G173" s="50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31"/>
      <c r="S173" s="22"/>
      <c r="T173" s="44">
        <v>160</v>
      </c>
      <c r="U173" s="28">
        <f t="shared" si="16"/>
        <v>0</v>
      </c>
      <c r="V173" s="28">
        <f t="shared" si="11"/>
        <v>0</v>
      </c>
      <c r="W173" s="28">
        <f t="shared" si="17"/>
        <v>0</v>
      </c>
      <c r="X173" s="17">
        <f t="shared" si="18"/>
        <v>0</v>
      </c>
      <c r="Y173" s="3">
        <f t="shared" si="19"/>
        <v>0</v>
      </c>
    </row>
    <row r="174" spans="1:25" hidden="1" x14ac:dyDescent="0.25">
      <c r="A174" s="13">
        <f t="shared" si="14"/>
        <v>52</v>
      </c>
      <c r="B174" s="57"/>
      <c r="C174" s="57"/>
      <c r="D174" s="79"/>
      <c r="E174" s="58"/>
      <c r="F174" s="67"/>
      <c r="G174" s="50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31"/>
      <c r="S174" s="22"/>
      <c r="T174" s="44">
        <v>160</v>
      </c>
      <c r="U174" s="28">
        <f t="shared" si="16"/>
        <v>0</v>
      </c>
      <c r="V174" s="28">
        <f t="shared" si="11"/>
        <v>0</v>
      </c>
      <c r="W174" s="28">
        <f t="shared" si="17"/>
        <v>0</v>
      </c>
      <c r="X174" s="17">
        <f t="shared" si="18"/>
        <v>0</v>
      </c>
      <c r="Y174" s="3">
        <f t="shared" si="19"/>
        <v>0</v>
      </c>
    </row>
    <row r="175" spans="1:25" hidden="1" x14ac:dyDescent="0.25">
      <c r="A175" s="13">
        <f t="shared" si="14"/>
        <v>53</v>
      </c>
      <c r="B175" s="57"/>
      <c r="C175" s="57"/>
      <c r="D175" s="79"/>
      <c r="E175" s="58"/>
      <c r="F175" s="67"/>
      <c r="G175" s="50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31"/>
      <c r="S175" s="22"/>
      <c r="T175" s="44">
        <v>160</v>
      </c>
      <c r="U175" s="28">
        <f t="shared" si="16"/>
        <v>0</v>
      </c>
      <c r="V175" s="28">
        <f t="shared" si="11"/>
        <v>0</v>
      </c>
      <c r="W175" s="28">
        <f t="shared" si="17"/>
        <v>0</v>
      </c>
      <c r="X175" s="17">
        <f t="shared" si="18"/>
        <v>0</v>
      </c>
      <c r="Y175" s="3">
        <f t="shared" si="19"/>
        <v>0</v>
      </c>
    </row>
    <row r="176" spans="1:25" hidden="1" x14ac:dyDescent="0.25">
      <c r="A176" s="13">
        <f t="shared" si="14"/>
        <v>54</v>
      </c>
      <c r="B176" s="57"/>
      <c r="C176" s="57"/>
      <c r="D176" s="79"/>
      <c r="E176" s="58"/>
      <c r="F176" s="67"/>
      <c r="G176" s="50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31"/>
      <c r="S176" s="22"/>
      <c r="T176" s="44">
        <v>160</v>
      </c>
      <c r="U176" s="28">
        <f t="shared" si="16"/>
        <v>0</v>
      </c>
      <c r="V176" s="28">
        <f t="shared" si="11"/>
        <v>0</v>
      </c>
      <c r="W176" s="28">
        <f t="shared" si="17"/>
        <v>0</v>
      </c>
      <c r="X176" s="17">
        <f t="shared" si="18"/>
        <v>0</v>
      </c>
      <c r="Y176" s="3">
        <f t="shared" si="19"/>
        <v>0</v>
      </c>
    </row>
    <row r="177" spans="1:25" hidden="1" x14ac:dyDescent="0.25">
      <c r="A177" s="13">
        <f t="shared" si="14"/>
        <v>55</v>
      </c>
      <c r="B177" s="57"/>
      <c r="C177" s="57"/>
      <c r="D177" s="79"/>
      <c r="E177" s="58"/>
      <c r="F177" s="67"/>
      <c r="G177" s="50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31"/>
      <c r="S177" s="22"/>
      <c r="T177" s="44">
        <v>160</v>
      </c>
      <c r="U177" s="28">
        <f t="shared" si="16"/>
        <v>0</v>
      </c>
      <c r="V177" s="28">
        <f t="shared" si="11"/>
        <v>0</v>
      </c>
      <c r="W177" s="28">
        <f t="shared" si="17"/>
        <v>0</v>
      </c>
      <c r="X177" s="17">
        <f t="shared" si="18"/>
        <v>0</v>
      </c>
      <c r="Y177" s="3">
        <f t="shared" si="19"/>
        <v>0</v>
      </c>
    </row>
    <row r="178" spans="1:25" hidden="1" x14ac:dyDescent="0.25">
      <c r="A178" s="13">
        <f t="shared" si="14"/>
        <v>56</v>
      </c>
      <c r="B178" s="57"/>
      <c r="C178" s="57"/>
      <c r="D178" s="79"/>
      <c r="E178" s="58"/>
      <c r="F178" s="67"/>
      <c r="G178" s="50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31"/>
      <c r="S178" s="22"/>
      <c r="T178" s="44">
        <v>160</v>
      </c>
      <c r="U178" s="28">
        <f t="shared" si="16"/>
        <v>0</v>
      </c>
      <c r="V178" s="28">
        <f t="shared" si="11"/>
        <v>0</v>
      </c>
      <c r="W178" s="28">
        <f t="shared" si="17"/>
        <v>0</v>
      </c>
      <c r="X178" s="17">
        <f t="shared" si="18"/>
        <v>0</v>
      </c>
      <c r="Y178" s="3">
        <f t="shared" si="19"/>
        <v>0</v>
      </c>
    </row>
    <row r="179" spans="1:25" hidden="1" x14ac:dyDescent="0.25">
      <c r="A179" s="13">
        <f t="shared" si="14"/>
        <v>57</v>
      </c>
      <c r="B179" s="57"/>
      <c r="C179" s="57"/>
      <c r="D179" s="79"/>
      <c r="E179" s="58"/>
      <c r="F179" s="67"/>
      <c r="G179" s="50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31"/>
      <c r="S179" s="22"/>
      <c r="T179" s="44">
        <v>160</v>
      </c>
      <c r="U179" s="28">
        <f t="shared" si="16"/>
        <v>0</v>
      </c>
      <c r="V179" s="28">
        <f t="shared" si="11"/>
        <v>0</v>
      </c>
      <c r="W179" s="28">
        <f t="shared" si="17"/>
        <v>0</v>
      </c>
      <c r="X179" s="17">
        <f t="shared" si="18"/>
        <v>0</v>
      </c>
      <c r="Y179" s="3">
        <f t="shared" si="19"/>
        <v>0</v>
      </c>
    </row>
    <row r="180" spans="1:25" hidden="1" x14ac:dyDescent="0.25">
      <c r="A180" s="13">
        <f t="shared" si="14"/>
        <v>58</v>
      </c>
      <c r="B180" s="57"/>
      <c r="C180" s="57"/>
      <c r="D180" s="79"/>
      <c r="E180" s="58"/>
      <c r="F180" s="67"/>
      <c r="G180" s="50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31"/>
      <c r="S180" s="22"/>
      <c r="T180" s="44">
        <v>160</v>
      </c>
      <c r="U180" s="28">
        <f t="shared" si="16"/>
        <v>0</v>
      </c>
      <c r="V180" s="28">
        <f t="shared" si="11"/>
        <v>0</v>
      </c>
      <c r="W180" s="28">
        <f t="shared" si="17"/>
        <v>0</v>
      </c>
      <c r="X180" s="17">
        <f t="shared" si="18"/>
        <v>0</v>
      </c>
      <c r="Y180" s="3">
        <f t="shared" si="19"/>
        <v>0</v>
      </c>
    </row>
    <row r="181" spans="1:25" hidden="1" x14ac:dyDescent="0.25">
      <c r="A181" s="13">
        <f t="shared" si="14"/>
        <v>59</v>
      </c>
      <c r="B181" s="57"/>
      <c r="C181" s="57"/>
      <c r="D181" s="79"/>
      <c r="E181" s="58"/>
      <c r="F181" s="67"/>
      <c r="G181" s="50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31"/>
      <c r="S181" s="22"/>
      <c r="T181" s="44">
        <v>160</v>
      </c>
      <c r="U181" s="28">
        <f t="shared" si="16"/>
        <v>0</v>
      </c>
      <c r="V181" s="28">
        <f t="shared" si="11"/>
        <v>0</v>
      </c>
      <c r="W181" s="28">
        <f t="shared" si="17"/>
        <v>0</v>
      </c>
      <c r="X181" s="17">
        <f t="shared" si="18"/>
        <v>0</v>
      </c>
      <c r="Y181" s="3">
        <f t="shared" si="19"/>
        <v>0</v>
      </c>
    </row>
    <row r="182" spans="1:25" hidden="1" x14ac:dyDescent="0.25">
      <c r="A182" s="13">
        <f t="shared" si="14"/>
        <v>60</v>
      </c>
      <c r="B182" s="57"/>
      <c r="C182" s="57"/>
      <c r="D182" s="79"/>
      <c r="E182" s="58"/>
      <c r="F182" s="67"/>
      <c r="G182" s="50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31"/>
      <c r="S182" s="22"/>
      <c r="T182" s="44">
        <v>160</v>
      </c>
      <c r="U182" s="28">
        <f t="shared" si="16"/>
        <v>0</v>
      </c>
      <c r="V182" s="28">
        <f t="shared" si="11"/>
        <v>0</v>
      </c>
      <c r="W182" s="28">
        <f t="shared" si="17"/>
        <v>0</v>
      </c>
      <c r="X182" s="17">
        <f t="shared" si="18"/>
        <v>0</v>
      </c>
      <c r="Y182" s="3">
        <f t="shared" si="19"/>
        <v>0</v>
      </c>
    </row>
    <row r="183" spans="1:25" hidden="1" x14ac:dyDescent="0.25">
      <c r="A183" s="13">
        <f t="shared" si="14"/>
        <v>61</v>
      </c>
      <c r="B183" s="57"/>
      <c r="C183" s="57"/>
      <c r="D183" s="79"/>
      <c r="E183" s="58"/>
      <c r="F183" s="67"/>
      <c r="G183" s="50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31"/>
      <c r="S183" s="22"/>
      <c r="T183" s="44">
        <v>160</v>
      </c>
      <c r="U183" s="28">
        <f t="shared" si="16"/>
        <v>0</v>
      </c>
      <c r="V183" s="28">
        <f t="shared" si="11"/>
        <v>0</v>
      </c>
      <c r="W183" s="28">
        <f t="shared" si="17"/>
        <v>0</v>
      </c>
      <c r="X183" s="17">
        <f t="shared" si="18"/>
        <v>0</v>
      </c>
      <c r="Y183" s="3">
        <f t="shared" si="19"/>
        <v>0</v>
      </c>
    </row>
    <row r="184" spans="1:25" hidden="1" x14ac:dyDescent="0.25">
      <c r="A184" s="13">
        <f t="shared" si="14"/>
        <v>62</v>
      </c>
      <c r="B184" s="57"/>
      <c r="C184" s="57"/>
      <c r="D184" s="79"/>
      <c r="E184" s="58"/>
      <c r="F184" s="67"/>
      <c r="G184" s="50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31"/>
      <c r="S184" s="22"/>
      <c r="T184" s="44">
        <v>160</v>
      </c>
      <c r="U184" s="28">
        <f t="shared" si="16"/>
        <v>0</v>
      </c>
      <c r="V184" s="28">
        <f t="shared" si="11"/>
        <v>0</v>
      </c>
      <c r="W184" s="28">
        <f t="shared" si="17"/>
        <v>0</v>
      </c>
      <c r="X184" s="17">
        <f t="shared" si="18"/>
        <v>0</v>
      </c>
      <c r="Y184" s="3">
        <f t="shared" si="19"/>
        <v>0</v>
      </c>
    </row>
    <row r="185" spans="1:25" hidden="1" x14ac:dyDescent="0.25">
      <c r="A185" s="13">
        <f t="shared" si="14"/>
        <v>63</v>
      </c>
      <c r="B185" s="57"/>
      <c r="C185" s="57"/>
      <c r="D185" s="79"/>
      <c r="E185" s="58"/>
      <c r="F185" s="67"/>
      <c r="G185" s="50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31"/>
      <c r="S185" s="22"/>
      <c r="T185" s="44">
        <v>160</v>
      </c>
      <c r="U185" s="28">
        <f t="shared" si="16"/>
        <v>0</v>
      </c>
      <c r="V185" s="28">
        <f t="shared" si="11"/>
        <v>0</v>
      </c>
      <c r="W185" s="28">
        <f t="shared" si="17"/>
        <v>0</v>
      </c>
      <c r="X185" s="17">
        <f t="shared" si="18"/>
        <v>0</v>
      </c>
      <c r="Y185" s="3">
        <f t="shared" si="19"/>
        <v>0</v>
      </c>
    </row>
    <row r="186" spans="1:25" hidden="1" x14ac:dyDescent="0.25">
      <c r="A186" s="13">
        <f t="shared" si="14"/>
        <v>64</v>
      </c>
      <c r="B186" s="57"/>
      <c r="C186" s="57"/>
      <c r="D186" s="79"/>
      <c r="E186" s="58"/>
      <c r="F186" s="67"/>
      <c r="G186" s="50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31"/>
      <c r="S186" s="22"/>
      <c r="T186" s="44">
        <v>160</v>
      </c>
      <c r="U186" s="28">
        <f t="shared" si="16"/>
        <v>0</v>
      </c>
      <c r="V186" s="28">
        <f t="shared" si="11"/>
        <v>0</v>
      </c>
      <c r="W186" s="28">
        <f t="shared" si="17"/>
        <v>0</v>
      </c>
      <c r="X186" s="17">
        <f t="shared" si="18"/>
        <v>0</v>
      </c>
      <c r="Y186" s="3">
        <f t="shared" si="19"/>
        <v>0</v>
      </c>
    </row>
    <row r="187" spans="1:25" hidden="1" x14ac:dyDescent="0.25">
      <c r="A187" s="13">
        <f t="shared" si="14"/>
        <v>65</v>
      </c>
      <c r="B187" s="57"/>
      <c r="C187" s="57"/>
      <c r="D187" s="79"/>
      <c r="E187" s="58"/>
      <c r="F187" s="67"/>
      <c r="G187" s="50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31"/>
      <c r="S187" s="22"/>
      <c r="T187" s="44">
        <v>160</v>
      </c>
      <c r="U187" s="28">
        <f t="shared" si="16"/>
        <v>0</v>
      </c>
      <c r="V187" s="28">
        <f t="shared" si="11"/>
        <v>0</v>
      </c>
      <c r="W187" s="28">
        <f t="shared" si="17"/>
        <v>0</v>
      </c>
      <c r="X187" s="17">
        <f t="shared" si="18"/>
        <v>0</v>
      </c>
      <c r="Y187" s="3">
        <f t="shared" si="19"/>
        <v>0</v>
      </c>
    </row>
    <row r="188" spans="1:25" hidden="1" x14ac:dyDescent="0.25">
      <c r="A188" s="13">
        <f t="shared" si="14"/>
        <v>66</v>
      </c>
      <c r="B188" s="57"/>
      <c r="C188" s="57"/>
      <c r="D188" s="79"/>
      <c r="E188" s="58"/>
      <c r="F188" s="67"/>
      <c r="G188" s="50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31"/>
      <c r="S188" s="22"/>
      <c r="T188" s="44">
        <v>160</v>
      </c>
      <c r="U188" s="28">
        <f t="shared" si="16"/>
        <v>0</v>
      </c>
      <c r="V188" s="28">
        <f t="shared" ref="V188:V251" si="20">SUM(H188:R188)</f>
        <v>0</v>
      </c>
      <c r="W188" s="28">
        <f t="shared" si="17"/>
        <v>0</v>
      </c>
      <c r="X188" s="17">
        <f t="shared" si="18"/>
        <v>0</v>
      </c>
      <c r="Y188" s="3">
        <f t="shared" si="19"/>
        <v>0</v>
      </c>
    </row>
    <row r="189" spans="1:25" hidden="1" x14ac:dyDescent="0.25">
      <c r="A189" s="13">
        <f t="shared" si="14"/>
        <v>67</v>
      </c>
      <c r="B189" s="57"/>
      <c r="C189" s="57"/>
      <c r="D189" s="79"/>
      <c r="E189" s="58"/>
      <c r="F189" s="67"/>
      <c r="G189" s="50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31"/>
      <c r="S189" s="22"/>
      <c r="T189" s="44">
        <v>160</v>
      </c>
      <c r="U189" s="28">
        <f t="shared" si="16"/>
        <v>0</v>
      </c>
      <c r="V189" s="28">
        <f t="shared" si="20"/>
        <v>0</v>
      </c>
      <c r="W189" s="28">
        <f t="shared" si="17"/>
        <v>0</v>
      </c>
      <c r="X189" s="17">
        <f t="shared" si="18"/>
        <v>0</v>
      </c>
      <c r="Y189" s="3">
        <f t="shared" si="19"/>
        <v>0</v>
      </c>
    </row>
    <row r="190" spans="1:25" hidden="1" x14ac:dyDescent="0.25">
      <c r="A190" s="13">
        <f t="shared" si="14"/>
        <v>68</v>
      </c>
      <c r="B190" s="57"/>
      <c r="C190" s="57"/>
      <c r="D190" s="79"/>
      <c r="E190" s="58"/>
      <c r="F190" s="67"/>
      <c r="G190" s="50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31"/>
      <c r="S190" s="22"/>
      <c r="T190" s="44">
        <v>160</v>
      </c>
      <c r="U190" s="28">
        <f t="shared" si="16"/>
        <v>0</v>
      </c>
      <c r="V190" s="28">
        <f t="shared" si="20"/>
        <v>0</v>
      </c>
      <c r="W190" s="28">
        <f t="shared" si="17"/>
        <v>0</v>
      </c>
      <c r="X190" s="17">
        <f t="shared" si="18"/>
        <v>0</v>
      </c>
      <c r="Y190" s="3">
        <f t="shared" si="19"/>
        <v>0</v>
      </c>
    </row>
    <row r="191" spans="1:25" hidden="1" x14ac:dyDescent="0.25">
      <c r="A191" s="13">
        <f t="shared" si="14"/>
        <v>69</v>
      </c>
      <c r="B191" s="57"/>
      <c r="C191" s="57"/>
      <c r="D191" s="79"/>
      <c r="E191" s="58"/>
      <c r="F191" s="67"/>
      <c r="G191" s="50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31"/>
      <c r="S191" s="22"/>
      <c r="T191" s="44">
        <v>160</v>
      </c>
      <c r="U191" s="28">
        <f t="shared" si="16"/>
        <v>0</v>
      </c>
      <c r="V191" s="28">
        <f t="shared" si="20"/>
        <v>0</v>
      </c>
      <c r="W191" s="28">
        <f t="shared" si="17"/>
        <v>0</v>
      </c>
      <c r="X191" s="17">
        <f t="shared" si="18"/>
        <v>0</v>
      </c>
      <c r="Y191" s="3">
        <f t="shared" si="19"/>
        <v>0</v>
      </c>
    </row>
    <row r="192" spans="1:25" hidden="1" x14ac:dyDescent="0.25">
      <c r="A192" s="13">
        <f t="shared" si="14"/>
        <v>70</v>
      </c>
      <c r="B192" s="57"/>
      <c r="C192" s="57"/>
      <c r="D192" s="79"/>
      <c r="E192" s="58"/>
      <c r="F192" s="67"/>
      <c r="G192" s="50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31"/>
      <c r="S192" s="22"/>
      <c r="T192" s="44">
        <v>160</v>
      </c>
      <c r="U192" s="28">
        <f t="shared" si="16"/>
        <v>0</v>
      </c>
      <c r="V192" s="28">
        <f t="shared" si="20"/>
        <v>0</v>
      </c>
      <c r="W192" s="28">
        <f t="shared" si="17"/>
        <v>0</v>
      </c>
      <c r="X192" s="17">
        <f t="shared" si="18"/>
        <v>0</v>
      </c>
      <c r="Y192" s="3">
        <f t="shared" si="19"/>
        <v>0</v>
      </c>
    </row>
    <row r="193" spans="1:25" hidden="1" x14ac:dyDescent="0.25">
      <c r="A193" s="13">
        <f t="shared" si="14"/>
        <v>71</v>
      </c>
      <c r="B193" s="57"/>
      <c r="C193" s="57"/>
      <c r="D193" s="79"/>
      <c r="E193" s="58"/>
      <c r="F193" s="181"/>
      <c r="G193" s="50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31"/>
      <c r="S193" s="22"/>
      <c r="T193" s="44">
        <v>160</v>
      </c>
      <c r="U193" s="28">
        <f t="shared" si="16"/>
        <v>0</v>
      </c>
      <c r="V193" s="28">
        <f t="shared" si="20"/>
        <v>0</v>
      </c>
      <c r="W193" s="28">
        <f t="shared" si="17"/>
        <v>0</v>
      </c>
      <c r="X193" s="17">
        <f t="shared" si="18"/>
        <v>0</v>
      </c>
      <c r="Y193" s="3">
        <f t="shared" si="19"/>
        <v>0</v>
      </c>
    </row>
    <row r="194" spans="1:25" hidden="1" x14ac:dyDescent="0.25">
      <c r="A194" s="13">
        <f t="shared" si="14"/>
        <v>72</v>
      </c>
      <c r="B194" s="57"/>
      <c r="C194" s="57"/>
      <c r="D194" s="79"/>
      <c r="E194" s="58"/>
      <c r="F194" s="181"/>
      <c r="G194" s="50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31"/>
      <c r="S194" s="22"/>
      <c r="T194" s="44">
        <v>160</v>
      </c>
      <c r="U194" s="28">
        <f t="shared" si="16"/>
        <v>0</v>
      </c>
      <c r="V194" s="28">
        <f t="shared" si="20"/>
        <v>0</v>
      </c>
      <c r="W194" s="28">
        <f t="shared" si="17"/>
        <v>0</v>
      </c>
      <c r="X194" s="17">
        <f t="shared" si="18"/>
        <v>0</v>
      </c>
      <c r="Y194" s="3">
        <f t="shared" si="19"/>
        <v>0</v>
      </c>
    </row>
    <row r="195" spans="1:25" hidden="1" x14ac:dyDescent="0.25">
      <c r="A195" s="13">
        <f t="shared" si="14"/>
        <v>73</v>
      </c>
      <c r="B195" s="57"/>
      <c r="C195" s="57"/>
      <c r="D195" s="79"/>
      <c r="E195" s="58"/>
      <c r="F195" s="181"/>
      <c r="G195" s="50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31"/>
      <c r="S195" s="22"/>
      <c r="T195" s="44">
        <v>160</v>
      </c>
      <c r="U195" s="28">
        <f t="shared" si="16"/>
        <v>0</v>
      </c>
      <c r="V195" s="28">
        <f t="shared" si="20"/>
        <v>0</v>
      </c>
      <c r="W195" s="28">
        <f t="shared" si="17"/>
        <v>0</v>
      </c>
      <c r="X195" s="17">
        <f t="shared" si="18"/>
        <v>0</v>
      </c>
      <c r="Y195" s="3">
        <f t="shared" si="19"/>
        <v>0</v>
      </c>
    </row>
    <row r="196" spans="1:25" hidden="1" x14ac:dyDescent="0.25">
      <c r="A196" s="13">
        <f t="shared" si="14"/>
        <v>74</v>
      </c>
      <c r="B196" s="57"/>
      <c r="C196" s="57"/>
      <c r="D196" s="79"/>
      <c r="E196" s="58"/>
      <c r="F196" s="181"/>
      <c r="G196" s="50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31"/>
      <c r="S196" s="22"/>
      <c r="T196" s="44">
        <v>160</v>
      </c>
      <c r="U196" s="28">
        <f t="shared" si="16"/>
        <v>0</v>
      </c>
      <c r="V196" s="28">
        <f t="shared" si="20"/>
        <v>0</v>
      </c>
      <c r="W196" s="28">
        <f t="shared" si="17"/>
        <v>0</v>
      </c>
      <c r="X196" s="17">
        <f t="shared" si="18"/>
        <v>0</v>
      </c>
      <c r="Y196" s="3">
        <f t="shared" si="19"/>
        <v>0</v>
      </c>
    </row>
    <row r="197" spans="1:25" hidden="1" x14ac:dyDescent="0.25">
      <c r="A197" s="13">
        <f t="shared" si="14"/>
        <v>75</v>
      </c>
      <c r="B197" s="57"/>
      <c r="C197" s="57"/>
      <c r="D197" s="79"/>
      <c r="E197" s="58"/>
      <c r="F197" s="181"/>
      <c r="G197" s="50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31"/>
      <c r="S197" s="22"/>
      <c r="T197" s="44">
        <v>160</v>
      </c>
      <c r="U197" s="28">
        <f t="shared" si="16"/>
        <v>0</v>
      </c>
      <c r="V197" s="28">
        <f t="shared" si="20"/>
        <v>0</v>
      </c>
      <c r="W197" s="28">
        <f t="shared" si="17"/>
        <v>0</v>
      </c>
      <c r="X197" s="17">
        <f t="shared" si="18"/>
        <v>0</v>
      </c>
      <c r="Y197" s="3">
        <f t="shared" si="19"/>
        <v>0</v>
      </c>
    </row>
    <row r="198" spans="1:25" hidden="1" x14ac:dyDescent="0.25">
      <c r="A198" s="13">
        <f t="shared" si="14"/>
        <v>76</v>
      </c>
      <c r="B198" s="57"/>
      <c r="C198" s="57"/>
      <c r="D198" s="79"/>
      <c r="E198" s="58"/>
      <c r="F198" s="181"/>
      <c r="G198" s="50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31"/>
      <c r="S198" s="22"/>
      <c r="T198" s="44">
        <v>160</v>
      </c>
      <c r="U198" s="28">
        <f t="shared" si="16"/>
        <v>0</v>
      </c>
      <c r="V198" s="28">
        <f t="shared" si="20"/>
        <v>0</v>
      </c>
      <c r="W198" s="28">
        <f t="shared" si="17"/>
        <v>0</v>
      </c>
      <c r="X198" s="17">
        <f t="shared" si="18"/>
        <v>0</v>
      </c>
      <c r="Y198" s="3">
        <f t="shared" si="19"/>
        <v>0</v>
      </c>
    </row>
    <row r="199" spans="1:25" hidden="1" x14ac:dyDescent="0.25">
      <c r="A199" s="13">
        <f t="shared" si="14"/>
        <v>77</v>
      </c>
      <c r="B199" s="57"/>
      <c r="C199" s="57"/>
      <c r="D199" s="79"/>
      <c r="E199" s="58"/>
      <c r="F199" s="181"/>
      <c r="G199" s="50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31"/>
      <c r="S199" s="22"/>
      <c r="T199" s="44">
        <v>160</v>
      </c>
      <c r="U199" s="28">
        <f t="shared" si="16"/>
        <v>0</v>
      </c>
      <c r="V199" s="28">
        <f t="shared" si="20"/>
        <v>0</v>
      </c>
      <c r="W199" s="28">
        <f t="shared" si="17"/>
        <v>0</v>
      </c>
      <c r="X199" s="17">
        <f t="shared" si="18"/>
        <v>0</v>
      </c>
      <c r="Y199" s="3">
        <f t="shared" si="19"/>
        <v>0</v>
      </c>
    </row>
    <row r="200" spans="1:25" hidden="1" x14ac:dyDescent="0.25">
      <c r="A200" s="13">
        <f t="shared" si="14"/>
        <v>78</v>
      </c>
      <c r="B200" s="57"/>
      <c r="C200" s="57"/>
      <c r="D200" s="79"/>
      <c r="E200" s="58"/>
      <c r="F200" s="181"/>
      <c r="G200" s="50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31"/>
      <c r="S200" s="22"/>
      <c r="T200" s="44">
        <v>160</v>
      </c>
      <c r="U200" s="28">
        <f t="shared" si="16"/>
        <v>0</v>
      </c>
      <c r="V200" s="28">
        <f t="shared" si="20"/>
        <v>0</v>
      </c>
      <c r="W200" s="28">
        <f t="shared" si="17"/>
        <v>0</v>
      </c>
      <c r="X200" s="17">
        <f t="shared" si="18"/>
        <v>0</v>
      </c>
      <c r="Y200" s="3">
        <f t="shared" si="19"/>
        <v>0</v>
      </c>
    </row>
    <row r="201" spans="1:25" hidden="1" x14ac:dyDescent="0.25">
      <c r="A201" s="13">
        <f t="shared" si="14"/>
        <v>79</v>
      </c>
      <c r="B201" s="57"/>
      <c r="C201" s="57"/>
      <c r="D201" s="79"/>
      <c r="E201" s="58"/>
      <c r="F201" s="181"/>
      <c r="G201" s="50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31"/>
      <c r="S201" s="22"/>
      <c r="T201" s="44">
        <v>160</v>
      </c>
      <c r="U201" s="28">
        <f t="shared" si="16"/>
        <v>0</v>
      </c>
      <c r="V201" s="28">
        <f t="shared" si="20"/>
        <v>0</v>
      </c>
      <c r="W201" s="28">
        <f t="shared" si="17"/>
        <v>0</v>
      </c>
      <c r="X201" s="17">
        <f t="shared" si="18"/>
        <v>0</v>
      </c>
      <c r="Y201" s="3">
        <f t="shared" si="19"/>
        <v>0</v>
      </c>
    </row>
    <row r="202" spans="1:25" hidden="1" x14ac:dyDescent="0.25">
      <c r="A202" s="13">
        <f t="shared" si="14"/>
        <v>80</v>
      </c>
      <c r="B202" s="57"/>
      <c r="C202" s="57"/>
      <c r="D202" s="79"/>
      <c r="E202" s="58"/>
      <c r="F202" s="181"/>
      <c r="G202" s="50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31"/>
      <c r="S202" s="22"/>
      <c r="T202" s="44">
        <v>160</v>
      </c>
      <c r="U202" s="28">
        <f t="shared" si="16"/>
        <v>0</v>
      </c>
      <c r="V202" s="28">
        <f t="shared" si="20"/>
        <v>0</v>
      </c>
      <c r="W202" s="28">
        <f t="shared" si="17"/>
        <v>0</v>
      </c>
      <c r="X202" s="17">
        <f t="shared" si="18"/>
        <v>0</v>
      </c>
      <c r="Y202" s="3">
        <f t="shared" si="19"/>
        <v>0</v>
      </c>
    </row>
    <row r="203" spans="1:25" hidden="1" x14ac:dyDescent="0.25">
      <c r="A203" s="13">
        <f t="shared" si="14"/>
        <v>81</v>
      </c>
      <c r="B203" s="57"/>
      <c r="C203" s="57"/>
      <c r="D203" s="79"/>
      <c r="E203" s="58"/>
      <c r="F203" s="181"/>
      <c r="G203" s="50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31"/>
      <c r="S203" s="22"/>
      <c r="T203" s="44">
        <v>160</v>
      </c>
      <c r="U203" s="28">
        <f t="shared" si="16"/>
        <v>0</v>
      </c>
      <c r="V203" s="28">
        <f t="shared" si="20"/>
        <v>0</v>
      </c>
      <c r="W203" s="28">
        <f t="shared" si="17"/>
        <v>0</v>
      </c>
      <c r="X203" s="17">
        <f t="shared" si="18"/>
        <v>0</v>
      </c>
      <c r="Y203" s="3">
        <f t="shared" si="19"/>
        <v>0</v>
      </c>
    </row>
    <row r="204" spans="1:25" hidden="1" x14ac:dyDescent="0.25">
      <c r="A204" s="13">
        <f t="shared" si="14"/>
        <v>82</v>
      </c>
      <c r="B204" s="57"/>
      <c r="C204" s="57"/>
      <c r="D204" s="79"/>
      <c r="E204" s="58"/>
      <c r="F204" s="181"/>
      <c r="G204" s="50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31"/>
      <c r="S204" s="22"/>
      <c r="T204" s="44">
        <v>160</v>
      </c>
      <c r="U204" s="28">
        <f t="shared" si="16"/>
        <v>0</v>
      </c>
      <c r="V204" s="28">
        <f t="shared" si="20"/>
        <v>0</v>
      </c>
      <c r="W204" s="28">
        <f t="shared" si="17"/>
        <v>0</v>
      </c>
      <c r="X204" s="17">
        <f t="shared" si="18"/>
        <v>0</v>
      </c>
      <c r="Y204" s="3">
        <f t="shared" si="19"/>
        <v>0</v>
      </c>
    </row>
    <row r="205" spans="1:25" hidden="1" x14ac:dyDescent="0.25">
      <c r="A205" s="13">
        <f t="shared" si="14"/>
        <v>83</v>
      </c>
      <c r="B205" s="57"/>
      <c r="C205" s="57"/>
      <c r="D205" s="79"/>
      <c r="E205" s="58"/>
      <c r="F205" s="181"/>
      <c r="G205" s="50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31"/>
      <c r="S205" s="22"/>
      <c r="T205" s="44">
        <v>160</v>
      </c>
      <c r="U205" s="28">
        <f t="shared" si="16"/>
        <v>0</v>
      </c>
      <c r="V205" s="28">
        <f t="shared" si="20"/>
        <v>0</v>
      </c>
      <c r="W205" s="28">
        <f t="shared" si="17"/>
        <v>0</v>
      </c>
      <c r="X205" s="17">
        <f t="shared" si="18"/>
        <v>0</v>
      </c>
      <c r="Y205" s="3">
        <f t="shared" si="19"/>
        <v>0</v>
      </c>
    </row>
    <row r="206" spans="1:25" hidden="1" x14ac:dyDescent="0.25">
      <c r="A206" s="13">
        <f t="shared" si="14"/>
        <v>84</v>
      </c>
      <c r="B206" s="57"/>
      <c r="C206" s="57"/>
      <c r="D206" s="79"/>
      <c r="E206" s="58"/>
      <c r="F206" s="181"/>
      <c r="G206" s="50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31"/>
      <c r="S206" s="22"/>
      <c r="T206" s="44">
        <v>160</v>
      </c>
      <c r="U206" s="28">
        <f t="shared" si="16"/>
        <v>0</v>
      </c>
      <c r="V206" s="28">
        <f t="shared" si="20"/>
        <v>0</v>
      </c>
      <c r="W206" s="28">
        <f t="shared" si="17"/>
        <v>0</v>
      </c>
      <c r="X206" s="17">
        <f t="shared" si="18"/>
        <v>0</v>
      </c>
      <c r="Y206" s="3">
        <f t="shared" si="19"/>
        <v>0</v>
      </c>
    </row>
    <row r="207" spans="1:25" hidden="1" x14ac:dyDescent="0.25">
      <c r="A207" s="13">
        <f t="shared" si="14"/>
        <v>85</v>
      </c>
      <c r="B207" s="57"/>
      <c r="C207" s="57"/>
      <c r="D207" s="79"/>
      <c r="E207" s="58"/>
      <c r="F207" s="181"/>
      <c r="G207" s="50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31"/>
      <c r="S207" s="22"/>
      <c r="T207" s="44">
        <v>160</v>
      </c>
      <c r="U207" s="28">
        <f t="shared" si="16"/>
        <v>0</v>
      </c>
      <c r="V207" s="28">
        <f t="shared" si="20"/>
        <v>0</v>
      </c>
      <c r="W207" s="28">
        <f t="shared" si="17"/>
        <v>0</v>
      </c>
      <c r="X207" s="17">
        <f t="shared" si="18"/>
        <v>0</v>
      </c>
      <c r="Y207" s="3">
        <f t="shared" si="19"/>
        <v>0</v>
      </c>
    </row>
    <row r="208" spans="1:25" hidden="1" x14ac:dyDescent="0.25">
      <c r="A208" s="13">
        <f t="shared" si="14"/>
        <v>86</v>
      </c>
      <c r="B208" s="57"/>
      <c r="C208" s="57"/>
      <c r="D208" s="79"/>
      <c r="E208" s="58"/>
      <c r="F208" s="181"/>
      <c r="G208" s="50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31"/>
      <c r="S208" s="22"/>
      <c r="T208" s="44">
        <v>160</v>
      </c>
      <c r="U208" s="28">
        <f t="shared" si="16"/>
        <v>0</v>
      </c>
      <c r="V208" s="28">
        <f t="shared" si="20"/>
        <v>0</v>
      </c>
      <c r="W208" s="28">
        <f t="shared" si="17"/>
        <v>0</v>
      </c>
      <c r="X208" s="17">
        <f t="shared" si="18"/>
        <v>0</v>
      </c>
      <c r="Y208" s="3">
        <f t="shared" si="19"/>
        <v>0</v>
      </c>
    </row>
    <row r="209" spans="1:25" hidden="1" x14ac:dyDescent="0.25">
      <c r="A209" s="13">
        <f t="shared" si="14"/>
        <v>87</v>
      </c>
      <c r="B209" s="57"/>
      <c r="C209" s="57"/>
      <c r="D209" s="79"/>
      <c r="E209" s="58"/>
      <c r="F209" s="181"/>
      <c r="G209" s="50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31"/>
      <c r="S209" s="22"/>
      <c r="T209" s="44">
        <v>160</v>
      </c>
      <c r="U209" s="28">
        <f t="shared" si="16"/>
        <v>0</v>
      </c>
      <c r="V209" s="28">
        <f t="shared" si="20"/>
        <v>0</v>
      </c>
      <c r="W209" s="28">
        <f t="shared" si="17"/>
        <v>0</v>
      </c>
      <c r="X209" s="17">
        <f t="shared" si="18"/>
        <v>0</v>
      </c>
      <c r="Y209" s="3">
        <f t="shared" si="19"/>
        <v>0</v>
      </c>
    </row>
    <row r="210" spans="1:25" hidden="1" x14ac:dyDescent="0.25">
      <c r="A210" s="13">
        <f t="shared" si="14"/>
        <v>88</v>
      </c>
      <c r="B210" s="57"/>
      <c r="C210" s="57"/>
      <c r="D210" s="79"/>
      <c r="E210" s="58"/>
      <c r="F210" s="181"/>
      <c r="G210" s="50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31"/>
      <c r="S210" s="22"/>
      <c r="T210" s="44">
        <v>160</v>
      </c>
      <c r="U210" s="28">
        <f t="shared" si="16"/>
        <v>0</v>
      </c>
      <c r="V210" s="28">
        <f t="shared" si="20"/>
        <v>0</v>
      </c>
      <c r="W210" s="28">
        <f t="shared" si="17"/>
        <v>0</v>
      </c>
      <c r="X210" s="17">
        <f t="shared" si="18"/>
        <v>0</v>
      </c>
      <c r="Y210" s="3">
        <f t="shared" si="19"/>
        <v>0</v>
      </c>
    </row>
    <row r="211" spans="1:25" hidden="1" x14ac:dyDescent="0.25">
      <c r="A211" s="13">
        <f t="shared" si="14"/>
        <v>89</v>
      </c>
      <c r="B211" s="57"/>
      <c r="C211" s="57"/>
      <c r="D211" s="79"/>
      <c r="E211" s="58"/>
      <c r="F211" s="181"/>
      <c r="G211" s="50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31"/>
      <c r="S211" s="22"/>
      <c r="T211" s="44">
        <v>160</v>
      </c>
      <c r="U211" s="28">
        <f t="shared" si="16"/>
        <v>0</v>
      </c>
      <c r="V211" s="28">
        <f t="shared" si="20"/>
        <v>0</v>
      </c>
      <c r="W211" s="28">
        <f t="shared" si="17"/>
        <v>0</v>
      </c>
      <c r="X211" s="17">
        <f t="shared" si="18"/>
        <v>0</v>
      </c>
      <c r="Y211" s="3">
        <f t="shared" si="19"/>
        <v>0</v>
      </c>
    </row>
    <row r="212" spans="1:25" hidden="1" x14ac:dyDescent="0.25">
      <c r="A212" s="13">
        <f t="shared" si="14"/>
        <v>90</v>
      </c>
      <c r="B212" s="57"/>
      <c r="C212" s="57"/>
      <c r="D212" s="79"/>
      <c r="E212" s="58"/>
      <c r="F212" s="181"/>
      <c r="G212" s="50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31"/>
      <c r="S212" s="22"/>
      <c r="T212" s="44">
        <v>160</v>
      </c>
      <c r="U212" s="28">
        <f t="shared" si="16"/>
        <v>0</v>
      </c>
      <c r="V212" s="28">
        <f t="shared" si="20"/>
        <v>0</v>
      </c>
      <c r="W212" s="28">
        <f t="shared" si="17"/>
        <v>0</v>
      </c>
      <c r="X212" s="17">
        <f t="shared" si="18"/>
        <v>0</v>
      </c>
      <c r="Y212" s="3">
        <f t="shared" si="19"/>
        <v>0</v>
      </c>
    </row>
    <row r="213" spans="1:25" hidden="1" x14ac:dyDescent="0.25">
      <c r="A213" s="13">
        <f t="shared" si="14"/>
        <v>91</v>
      </c>
      <c r="B213" s="57"/>
      <c r="C213" s="57"/>
      <c r="D213" s="79"/>
      <c r="E213" s="58"/>
      <c r="F213" s="181"/>
      <c r="G213" s="50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31"/>
      <c r="S213" s="22"/>
      <c r="T213" s="44">
        <v>160</v>
      </c>
      <c r="U213" s="28">
        <f t="shared" si="16"/>
        <v>0</v>
      </c>
      <c r="V213" s="28">
        <f t="shared" si="20"/>
        <v>0</v>
      </c>
      <c r="W213" s="28">
        <f t="shared" si="17"/>
        <v>0</v>
      </c>
      <c r="X213" s="17">
        <f t="shared" si="18"/>
        <v>0</v>
      </c>
      <c r="Y213" s="3">
        <f t="shared" si="19"/>
        <v>0</v>
      </c>
    </row>
    <row r="214" spans="1:25" hidden="1" x14ac:dyDescent="0.25">
      <c r="A214" s="13">
        <f t="shared" si="14"/>
        <v>92</v>
      </c>
      <c r="B214" s="57"/>
      <c r="C214" s="57"/>
      <c r="D214" s="79"/>
      <c r="E214" s="58"/>
      <c r="F214" s="181"/>
      <c r="G214" s="50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31"/>
      <c r="S214" s="22"/>
      <c r="T214" s="44">
        <v>160</v>
      </c>
      <c r="U214" s="28">
        <f t="shared" si="16"/>
        <v>0</v>
      </c>
      <c r="V214" s="28">
        <f t="shared" si="20"/>
        <v>0</v>
      </c>
      <c r="W214" s="28">
        <f t="shared" si="17"/>
        <v>0</v>
      </c>
      <c r="X214" s="17">
        <f t="shared" si="18"/>
        <v>0</v>
      </c>
      <c r="Y214" s="3">
        <f t="shared" si="19"/>
        <v>0</v>
      </c>
    </row>
    <row r="215" spans="1:25" hidden="1" x14ac:dyDescent="0.25">
      <c r="A215" s="13">
        <f t="shared" si="14"/>
        <v>93</v>
      </c>
      <c r="B215" s="57"/>
      <c r="C215" s="57"/>
      <c r="D215" s="79"/>
      <c r="E215" s="58"/>
      <c r="F215" s="181"/>
      <c r="G215" s="50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31"/>
      <c r="S215" s="22"/>
      <c r="T215" s="44">
        <v>160</v>
      </c>
      <c r="U215" s="28">
        <f t="shared" si="16"/>
        <v>0</v>
      </c>
      <c r="V215" s="28">
        <f t="shared" si="20"/>
        <v>0</v>
      </c>
      <c r="W215" s="28">
        <f t="shared" si="17"/>
        <v>0</v>
      </c>
      <c r="X215" s="17">
        <f t="shared" si="18"/>
        <v>0</v>
      </c>
      <c r="Y215" s="3">
        <f t="shared" si="19"/>
        <v>0</v>
      </c>
    </row>
    <row r="216" spans="1:25" hidden="1" x14ac:dyDescent="0.25">
      <c r="A216" s="13">
        <f t="shared" si="14"/>
        <v>94</v>
      </c>
      <c r="B216" s="57"/>
      <c r="C216" s="57"/>
      <c r="D216" s="79"/>
      <c r="E216" s="58"/>
      <c r="F216" s="181"/>
      <c r="G216" s="50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31"/>
      <c r="S216" s="22"/>
      <c r="T216" s="44">
        <v>160</v>
      </c>
      <c r="U216" s="28">
        <f t="shared" si="16"/>
        <v>0</v>
      </c>
      <c r="V216" s="28">
        <f t="shared" si="20"/>
        <v>0</v>
      </c>
      <c r="W216" s="28">
        <f t="shared" si="17"/>
        <v>0</v>
      </c>
      <c r="X216" s="17">
        <f t="shared" si="18"/>
        <v>0</v>
      </c>
      <c r="Y216" s="3">
        <f t="shared" si="19"/>
        <v>0</v>
      </c>
    </row>
    <row r="217" spans="1:25" hidden="1" x14ac:dyDescent="0.25">
      <c r="A217" s="13">
        <f t="shared" si="14"/>
        <v>95</v>
      </c>
      <c r="B217" s="57"/>
      <c r="C217" s="57"/>
      <c r="D217" s="79"/>
      <c r="E217" s="58"/>
      <c r="F217" s="181"/>
      <c r="G217" s="50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31"/>
      <c r="S217" s="22"/>
      <c r="T217" s="44">
        <v>160</v>
      </c>
      <c r="U217" s="28">
        <f t="shared" si="16"/>
        <v>0</v>
      </c>
      <c r="V217" s="28">
        <f t="shared" si="20"/>
        <v>0</v>
      </c>
      <c r="W217" s="28">
        <f t="shared" si="17"/>
        <v>0</v>
      </c>
      <c r="X217" s="17">
        <f t="shared" si="18"/>
        <v>0</v>
      </c>
      <c r="Y217" s="3">
        <f t="shared" si="19"/>
        <v>0</v>
      </c>
    </row>
    <row r="218" spans="1:25" hidden="1" x14ac:dyDescent="0.25">
      <c r="A218" s="13">
        <f t="shared" si="14"/>
        <v>96</v>
      </c>
      <c r="B218" s="57"/>
      <c r="C218" s="57"/>
      <c r="D218" s="79"/>
      <c r="E218" s="58"/>
      <c r="F218" s="181"/>
      <c r="G218" s="50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31"/>
      <c r="S218" s="22"/>
      <c r="T218" s="44">
        <v>160</v>
      </c>
      <c r="U218" s="28">
        <f t="shared" si="16"/>
        <v>0</v>
      </c>
      <c r="V218" s="28">
        <f t="shared" si="20"/>
        <v>0</v>
      </c>
      <c r="W218" s="28">
        <f t="shared" si="17"/>
        <v>0</v>
      </c>
      <c r="X218" s="17">
        <f t="shared" si="18"/>
        <v>0</v>
      </c>
      <c r="Y218" s="3">
        <f t="shared" si="19"/>
        <v>0</v>
      </c>
    </row>
    <row r="219" spans="1:25" hidden="1" x14ac:dyDescent="0.25">
      <c r="A219" s="13">
        <f t="shared" si="14"/>
        <v>97</v>
      </c>
      <c r="B219" s="57"/>
      <c r="C219" s="57"/>
      <c r="D219" s="79"/>
      <c r="E219" s="58"/>
      <c r="F219" s="181"/>
      <c r="G219" s="50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31"/>
      <c r="S219" s="22"/>
      <c r="T219" s="44">
        <v>160</v>
      </c>
      <c r="U219" s="28">
        <f t="shared" si="16"/>
        <v>0</v>
      </c>
      <c r="V219" s="28">
        <f t="shared" si="20"/>
        <v>0</v>
      </c>
      <c r="W219" s="28">
        <f t="shared" si="17"/>
        <v>0</v>
      </c>
      <c r="X219" s="17">
        <f t="shared" si="18"/>
        <v>0</v>
      </c>
      <c r="Y219" s="3">
        <f t="shared" si="19"/>
        <v>0</v>
      </c>
    </row>
    <row r="220" spans="1:25" hidden="1" x14ac:dyDescent="0.25">
      <c r="A220" s="13">
        <f t="shared" si="14"/>
        <v>98</v>
      </c>
      <c r="B220" s="57"/>
      <c r="C220" s="57"/>
      <c r="D220" s="79"/>
      <c r="E220" s="58"/>
      <c r="F220" s="181"/>
      <c r="G220" s="50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31"/>
      <c r="S220" s="22"/>
      <c r="T220" s="44">
        <v>160</v>
      </c>
      <c r="U220" s="28">
        <f t="shared" si="16"/>
        <v>0</v>
      </c>
      <c r="V220" s="28">
        <f t="shared" si="20"/>
        <v>0</v>
      </c>
      <c r="W220" s="28">
        <f t="shared" si="17"/>
        <v>0</v>
      </c>
      <c r="X220" s="17">
        <f t="shared" si="18"/>
        <v>0</v>
      </c>
      <c r="Y220" s="3">
        <f t="shared" si="19"/>
        <v>0</v>
      </c>
    </row>
    <row r="221" spans="1:25" hidden="1" x14ac:dyDescent="0.25">
      <c r="A221" s="13">
        <f t="shared" si="14"/>
        <v>99</v>
      </c>
      <c r="B221" s="57"/>
      <c r="C221" s="57"/>
      <c r="D221" s="79"/>
      <c r="E221" s="58"/>
      <c r="F221" s="67"/>
      <c r="G221" s="50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31"/>
      <c r="S221" s="22"/>
      <c r="T221" s="44">
        <v>160</v>
      </c>
      <c r="U221" s="28">
        <f t="shared" si="16"/>
        <v>0</v>
      </c>
      <c r="V221" s="28">
        <f t="shared" si="20"/>
        <v>0</v>
      </c>
      <c r="W221" s="28">
        <f t="shared" si="17"/>
        <v>0</v>
      </c>
      <c r="X221" s="17">
        <f t="shared" si="18"/>
        <v>0</v>
      </c>
      <c r="Y221" s="3">
        <f t="shared" si="19"/>
        <v>0</v>
      </c>
    </row>
    <row r="222" spans="1:25" hidden="1" x14ac:dyDescent="0.25">
      <c r="A222" s="13">
        <f t="shared" si="14"/>
        <v>100</v>
      </c>
      <c r="B222" s="57"/>
      <c r="C222" s="57"/>
      <c r="D222" s="79"/>
      <c r="E222" s="58"/>
      <c r="F222" s="67"/>
      <c r="G222" s="50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31"/>
      <c r="S222" s="22"/>
      <c r="T222" s="44">
        <v>160</v>
      </c>
      <c r="U222" s="28">
        <f t="shared" si="16"/>
        <v>0</v>
      </c>
      <c r="V222" s="28">
        <f t="shared" si="20"/>
        <v>0</v>
      </c>
      <c r="W222" s="28">
        <f t="shared" si="17"/>
        <v>0</v>
      </c>
      <c r="X222" s="17">
        <f t="shared" si="18"/>
        <v>0</v>
      </c>
      <c r="Y222" s="3">
        <f t="shared" si="19"/>
        <v>0</v>
      </c>
    </row>
    <row r="223" spans="1:25" hidden="1" x14ac:dyDescent="0.25">
      <c r="A223" s="13">
        <f t="shared" si="14"/>
        <v>101</v>
      </c>
      <c r="B223" s="57"/>
      <c r="C223" s="57"/>
      <c r="D223" s="79"/>
      <c r="E223" s="58"/>
      <c r="F223" s="67"/>
      <c r="G223" s="50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31"/>
      <c r="S223" s="22"/>
      <c r="T223" s="44">
        <v>160</v>
      </c>
      <c r="U223" s="28">
        <f t="shared" si="16"/>
        <v>0</v>
      </c>
      <c r="V223" s="28">
        <f t="shared" si="20"/>
        <v>0</v>
      </c>
      <c r="W223" s="28">
        <f t="shared" si="17"/>
        <v>0</v>
      </c>
      <c r="X223" s="17">
        <f t="shared" si="18"/>
        <v>0</v>
      </c>
      <c r="Y223" s="3">
        <f t="shared" si="19"/>
        <v>0</v>
      </c>
    </row>
    <row r="224" spans="1:25" hidden="1" x14ac:dyDescent="0.25">
      <c r="A224" s="13">
        <f t="shared" si="14"/>
        <v>102</v>
      </c>
      <c r="B224" s="57"/>
      <c r="C224" s="57"/>
      <c r="D224" s="79"/>
      <c r="E224" s="58"/>
      <c r="F224" s="67"/>
      <c r="G224" s="50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31"/>
      <c r="S224" s="22"/>
      <c r="T224" s="44">
        <v>160</v>
      </c>
      <c r="U224" s="28">
        <f t="shared" ref="U224:U287" si="21">T224*S224</f>
        <v>0</v>
      </c>
      <c r="V224" s="28">
        <f t="shared" si="20"/>
        <v>0</v>
      </c>
      <c r="W224" s="28">
        <f t="shared" ref="W224:W287" si="22">U224+V224</f>
        <v>0</v>
      </c>
      <c r="X224" s="17">
        <f t="shared" ref="X224:X287" si="23">IF(W224&gt;0,IF(W224&lt;=2000,W224,2000),0)</f>
        <v>0</v>
      </c>
      <c r="Y224" s="3">
        <f t="shared" ref="Y224:Y287" si="24">W224-X224</f>
        <v>0</v>
      </c>
    </row>
    <row r="225" spans="1:25" hidden="1" x14ac:dyDescent="0.25">
      <c r="A225" s="13">
        <f t="shared" si="14"/>
        <v>103</v>
      </c>
      <c r="B225" s="57"/>
      <c r="C225" s="57"/>
      <c r="D225" s="79"/>
      <c r="E225" s="58"/>
      <c r="F225" s="67"/>
      <c r="G225" s="50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31"/>
      <c r="S225" s="22"/>
      <c r="T225" s="44">
        <v>160</v>
      </c>
      <c r="U225" s="28">
        <f t="shared" si="21"/>
        <v>0</v>
      </c>
      <c r="V225" s="28">
        <f t="shared" si="20"/>
        <v>0</v>
      </c>
      <c r="W225" s="28">
        <f t="shared" si="22"/>
        <v>0</v>
      </c>
      <c r="X225" s="17">
        <f t="shared" si="23"/>
        <v>0</v>
      </c>
      <c r="Y225" s="3">
        <f t="shared" si="24"/>
        <v>0</v>
      </c>
    </row>
    <row r="226" spans="1:25" hidden="1" x14ac:dyDescent="0.25">
      <c r="A226" s="13">
        <f t="shared" si="14"/>
        <v>104</v>
      </c>
      <c r="B226" s="57"/>
      <c r="C226" s="57"/>
      <c r="D226" s="79"/>
      <c r="E226" s="58"/>
      <c r="F226" s="67"/>
      <c r="G226" s="50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31"/>
      <c r="S226" s="22"/>
      <c r="T226" s="44">
        <v>160</v>
      </c>
      <c r="U226" s="28">
        <f t="shared" si="21"/>
        <v>0</v>
      </c>
      <c r="V226" s="28">
        <f t="shared" si="20"/>
        <v>0</v>
      </c>
      <c r="W226" s="28">
        <f t="shared" si="22"/>
        <v>0</v>
      </c>
      <c r="X226" s="17">
        <f t="shared" si="23"/>
        <v>0</v>
      </c>
      <c r="Y226" s="3">
        <f t="shared" si="24"/>
        <v>0</v>
      </c>
    </row>
    <row r="227" spans="1:25" hidden="1" x14ac:dyDescent="0.25">
      <c r="A227" s="13">
        <f t="shared" si="14"/>
        <v>105</v>
      </c>
      <c r="B227" s="57"/>
      <c r="C227" s="57"/>
      <c r="D227" s="79"/>
      <c r="E227" s="58"/>
      <c r="F227" s="181"/>
      <c r="G227" s="50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31"/>
      <c r="S227" s="22"/>
      <c r="T227" s="44">
        <v>160</v>
      </c>
      <c r="U227" s="28">
        <f t="shared" si="21"/>
        <v>0</v>
      </c>
      <c r="V227" s="28">
        <f t="shared" si="20"/>
        <v>0</v>
      </c>
      <c r="W227" s="28">
        <f t="shared" si="22"/>
        <v>0</v>
      </c>
      <c r="X227" s="17">
        <f t="shared" si="23"/>
        <v>0</v>
      </c>
      <c r="Y227" s="3">
        <f t="shared" si="24"/>
        <v>0</v>
      </c>
    </row>
    <row r="228" spans="1:25" hidden="1" x14ac:dyDescent="0.25">
      <c r="A228" s="13">
        <f t="shared" si="14"/>
        <v>106</v>
      </c>
      <c r="B228" s="57"/>
      <c r="C228" s="57"/>
      <c r="D228" s="79"/>
      <c r="E228" s="58"/>
      <c r="F228" s="181"/>
      <c r="G228" s="50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31"/>
      <c r="S228" s="22"/>
      <c r="T228" s="44">
        <v>160</v>
      </c>
      <c r="U228" s="28">
        <f t="shared" si="21"/>
        <v>0</v>
      </c>
      <c r="V228" s="28">
        <f t="shared" si="20"/>
        <v>0</v>
      </c>
      <c r="W228" s="28">
        <f t="shared" si="22"/>
        <v>0</v>
      </c>
      <c r="X228" s="17">
        <f t="shared" si="23"/>
        <v>0</v>
      </c>
      <c r="Y228" s="3">
        <f t="shared" si="24"/>
        <v>0</v>
      </c>
    </row>
    <row r="229" spans="1:25" hidden="1" x14ac:dyDescent="0.25">
      <c r="A229" s="13">
        <f t="shared" si="14"/>
        <v>107</v>
      </c>
      <c r="B229" s="57"/>
      <c r="C229" s="57"/>
      <c r="D229" s="79"/>
      <c r="E229" s="58"/>
      <c r="F229" s="181"/>
      <c r="G229" s="50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31"/>
      <c r="S229" s="22"/>
      <c r="T229" s="44">
        <v>160</v>
      </c>
      <c r="U229" s="28">
        <f t="shared" si="21"/>
        <v>0</v>
      </c>
      <c r="V229" s="28">
        <f t="shared" si="20"/>
        <v>0</v>
      </c>
      <c r="W229" s="28">
        <f t="shared" si="22"/>
        <v>0</v>
      </c>
      <c r="X229" s="17">
        <f t="shared" si="23"/>
        <v>0</v>
      </c>
      <c r="Y229" s="3">
        <f t="shared" si="24"/>
        <v>0</v>
      </c>
    </row>
    <row r="230" spans="1:25" hidden="1" x14ac:dyDescent="0.25">
      <c r="A230" s="13">
        <f t="shared" si="14"/>
        <v>108</v>
      </c>
      <c r="B230" s="57"/>
      <c r="C230" s="57"/>
      <c r="D230" s="79"/>
      <c r="E230" s="58"/>
      <c r="F230" s="181"/>
      <c r="G230" s="50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31"/>
      <c r="S230" s="22"/>
      <c r="T230" s="44">
        <v>160</v>
      </c>
      <c r="U230" s="28">
        <f t="shared" si="21"/>
        <v>0</v>
      </c>
      <c r="V230" s="28">
        <f t="shared" si="20"/>
        <v>0</v>
      </c>
      <c r="W230" s="28">
        <f t="shared" si="22"/>
        <v>0</v>
      </c>
      <c r="X230" s="17">
        <f t="shared" si="23"/>
        <v>0</v>
      </c>
      <c r="Y230" s="3">
        <f t="shared" si="24"/>
        <v>0</v>
      </c>
    </row>
    <row r="231" spans="1:25" hidden="1" x14ac:dyDescent="0.25">
      <c r="A231" s="13">
        <f t="shared" si="14"/>
        <v>109</v>
      </c>
      <c r="B231" s="57"/>
      <c r="C231" s="57"/>
      <c r="D231" s="79"/>
      <c r="E231" s="58"/>
      <c r="F231" s="182"/>
      <c r="G231" s="50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31"/>
      <c r="S231" s="22"/>
      <c r="T231" s="44">
        <v>160</v>
      </c>
      <c r="U231" s="28">
        <f t="shared" si="21"/>
        <v>0</v>
      </c>
      <c r="V231" s="28">
        <f t="shared" si="20"/>
        <v>0</v>
      </c>
      <c r="W231" s="28">
        <f t="shared" si="22"/>
        <v>0</v>
      </c>
      <c r="X231" s="17">
        <f t="shared" si="23"/>
        <v>0</v>
      </c>
      <c r="Y231" s="3">
        <f t="shared" si="24"/>
        <v>0</v>
      </c>
    </row>
    <row r="232" spans="1:25" hidden="1" x14ac:dyDescent="0.25">
      <c r="A232" s="13">
        <f t="shared" si="14"/>
        <v>110</v>
      </c>
      <c r="B232" s="57"/>
      <c r="C232" s="57"/>
      <c r="D232" s="79"/>
      <c r="E232" s="58"/>
      <c r="F232" s="183"/>
      <c r="G232" s="50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31"/>
      <c r="S232" s="22"/>
      <c r="T232" s="44">
        <v>160</v>
      </c>
      <c r="U232" s="28">
        <f t="shared" si="21"/>
        <v>0</v>
      </c>
      <c r="V232" s="28">
        <f t="shared" si="20"/>
        <v>0</v>
      </c>
      <c r="W232" s="28">
        <f t="shared" si="22"/>
        <v>0</v>
      </c>
      <c r="X232" s="17">
        <f t="shared" si="23"/>
        <v>0</v>
      </c>
      <c r="Y232" s="3">
        <f t="shared" si="24"/>
        <v>0</v>
      </c>
    </row>
    <row r="233" spans="1:25" hidden="1" x14ac:dyDescent="0.25">
      <c r="A233" s="13">
        <f t="shared" si="14"/>
        <v>111</v>
      </c>
      <c r="B233" s="57"/>
      <c r="C233" s="57"/>
      <c r="D233" s="79"/>
      <c r="E233" s="58"/>
      <c r="F233" s="183"/>
      <c r="G233" s="50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31"/>
      <c r="S233" s="22"/>
      <c r="T233" s="44">
        <v>160</v>
      </c>
      <c r="U233" s="28">
        <f t="shared" si="21"/>
        <v>0</v>
      </c>
      <c r="V233" s="28">
        <f t="shared" si="20"/>
        <v>0</v>
      </c>
      <c r="W233" s="28">
        <f t="shared" si="22"/>
        <v>0</v>
      </c>
      <c r="X233" s="17">
        <f t="shared" si="23"/>
        <v>0</v>
      </c>
      <c r="Y233" s="3">
        <f t="shared" si="24"/>
        <v>0</v>
      </c>
    </row>
    <row r="234" spans="1:25" hidden="1" x14ac:dyDescent="0.25">
      <c r="A234" s="13">
        <f t="shared" si="14"/>
        <v>112</v>
      </c>
      <c r="B234" s="57"/>
      <c r="C234" s="57"/>
      <c r="D234" s="79"/>
      <c r="E234" s="58"/>
      <c r="F234" s="183"/>
      <c r="G234" s="50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31"/>
      <c r="S234" s="22"/>
      <c r="T234" s="44">
        <v>160</v>
      </c>
      <c r="U234" s="28">
        <f t="shared" si="21"/>
        <v>0</v>
      </c>
      <c r="V234" s="28">
        <f t="shared" si="20"/>
        <v>0</v>
      </c>
      <c r="W234" s="28">
        <f t="shared" si="22"/>
        <v>0</v>
      </c>
      <c r="X234" s="17">
        <f t="shared" si="23"/>
        <v>0</v>
      </c>
      <c r="Y234" s="3">
        <f t="shared" si="24"/>
        <v>0</v>
      </c>
    </row>
    <row r="235" spans="1:25" hidden="1" x14ac:dyDescent="0.25">
      <c r="A235" s="13">
        <f t="shared" si="14"/>
        <v>113</v>
      </c>
      <c r="B235" s="57"/>
      <c r="C235" s="57"/>
      <c r="D235" s="79"/>
      <c r="E235" s="58"/>
      <c r="F235" s="183"/>
      <c r="G235" s="50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31"/>
      <c r="S235" s="22"/>
      <c r="T235" s="44">
        <v>160</v>
      </c>
      <c r="U235" s="28">
        <f t="shared" si="21"/>
        <v>0</v>
      </c>
      <c r="V235" s="28">
        <f t="shared" si="20"/>
        <v>0</v>
      </c>
      <c r="W235" s="28">
        <f t="shared" si="22"/>
        <v>0</v>
      </c>
      <c r="X235" s="17">
        <f t="shared" si="23"/>
        <v>0</v>
      </c>
      <c r="Y235" s="3">
        <f t="shared" si="24"/>
        <v>0</v>
      </c>
    </row>
    <row r="236" spans="1:25" hidden="1" x14ac:dyDescent="0.25">
      <c r="A236" s="13">
        <f t="shared" si="14"/>
        <v>114</v>
      </c>
      <c r="B236" s="57"/>
      <c r="C236" s="57"/>
      <c r="D236" s="79"/>
      <c r="E236" s="58"/>
      <c r="F236" s="183"/>
      <c r="G236" s="50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31"/>
      <c r="S236" s="22"/>
      <c r="T236" s="44">
        <v>160</v>
      </c>
      <c r="U236" s="28">
        <f t="shared" si="21"/>
        <v>0</v>
      </c>
      <c r="V236" s="28">
        <f t="shared" si="20"/>
        <v>0</v>
      </c>
      <c r="W236" s="28">
        <f t="shared" si="22"/>
        <v>0</v>
      </c>
      <c r="X236" s="17">
        <f t="shared" si="23"/>
        <v>0</v>
      </c>
      <c r="Y236" s="3">
        <f t="shared" si="24"/>
        <v>0</v>
      </c>
    </row>
    <row r="237" spans="1:25" hidden="1" x14ac:dyDescent="0.25">
      <c r="A237" s="13">
        <f t="shared" si="14"/>
        <v>115</v>
      </c>
      <c r="B237" s="57"/>
      <c r="C237" s="57"/>
      <c r="D237" s="79"/>
      <c r="E237" s="58"/>
      <c r="F237" s="183"/>
      <c r="G237" s="50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31"/>
      <c r="S237" s="22"/>
      <c r="T237" s="44">
        <v>160</v>
      </c>
      <c r="U237" s="28">
        <f t="shared" si="21"/>
        <v>0</v>
      </c>
      <c r="V237" s="28">
        <f t="shared" si="20"/>
        <v>0</v>
      </c>
      <c r="W237" s="28">
        <f t="shared" si="22"/>
        <v>0</v>
      </c>
      <c r="X237" s="17">
        <f t="shared" si="23"/>
        <v>0</v>
      </c>
      <c r="Y237" s="3">
        <f t="shared" si="24"/>
        <v>0</v>
      </c>
    </row>
    <row r="238" spans="1:25" hidden="1" x14ac:dyDescent="0.25">
      <c r="A238" s="13">
        <f t="shared" si="14"/>
        <v>116</v>
      </c>
      <c r="B238" s="57"/>
      <c r="C238" s="57"/>
      <c r="D238" s="79"/>
      <c r="E238" s="58"/>
      <c r="F238" s="183"/>
      <c r="G238" s="50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31"/>
      <c r="S238" s="22"/>
      <c r="T238" s="44">
        <v>160</v>
      </c>
      <c r="U238" s="28">
        <f t="shared" si="21"/>
        <v>0</v>
      </c>
      <c r="V238" s="28">
        <f t="shared" si="20"/>
        <v>0</v>
      </c>
      <c r="W238" s="28">
        <f t="shared" si="22"/>
        <v>0</v>
      </c>
      <c r="X238" s="17">
        <f t="shared" si="23"/>
        <v>0</v>
      </c>
      <c r="Y238" s="3">
        <f t="shared" si="24"/>
        <v>0</v>
      </c>
    </row>
    <row r="239" spans="1:25" hidden="1" x14ac:dyDescent="0.25">
      <c r="A239" s="13">
        <f t="shared" si="14"/>
        <v>117</v>
      </c>
      <c r="B239" s="57"/>
      <c r="C239" s="57"/>
      <c r="D239" s="79"/>
      <c r="E239" s="58"/>
      <c r="F239" s="183"/>
      <c r="G239" s="50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31"/>
      <c r="S239" s="22"/>
      <c r="T239" s="44">
        <v>160</v>
      </c>
      <c r="U239" s="28">
        <f t="shared" si="21"/>
        <v>0</v>
      </c>
      <c r="V239" s="28">
        <f t="shared" si="20"/>
        <v>0</v>
      </c>
      <c r="W239" s="28">
        <f t="shared" si="22"/>
        <v>0</v>
      </c>
      <c r="X239" s="17">
        <f t="shared" si="23"/>
        <v>0</v>
      </c>
      <c r="Y239" s="3">
        <f t="shared" si="24"/>
        <v>0</v>
      </c>
    </row>
    <row r="240" spans="1:25" hidden="1" x14ac:dyDescent="0.25">
      <c r="A240" s="13">
        <f t="shared" si="14"/>
        <v>118</v>
      </c>
      <c r="B240" s="57"/>
      <c r="C240" s="57"/>
      <c r="D240" s="79"/>
      <c r="E240" s="58"/>
      <c r="F240" s="183"/>
      <c r="G240" s="50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31"/>
      <c r="S240" s="22"/>
      <c r="T240" s="44">
        <v>160</v>
      </c>
      <c r="U240" s="28">
        <f t="shared" si="21"/>
        <v>0</v>
      </c>
      <c r="V240" s="28">
        <f t="shared" si="20"/>
        <v>0</v>
      </c>
      <c r="W240" s="28">
        <f t="shared" si="22"/>
        <v>0</v>
      </c>
      <c r="X240" s="17">
        <f t="shared" si="23"/>
        <v>0</v>
      </c>
      <c r="Y240" s="3">
        <f t="shared" si="24"/>
        <v>0</v>
      </c>
    </row>
    <row r="241" spans="1:25" hidden="1" x14ac:dyDescent="0.25">
      <c r="A241" s="13">
        <f t="shared" si="14"/>
        <v>119</v>
      </c>
      <c r="B241" s="57"/>
      <c r="C241" s="57"/>
      <c r="D241" s="79"/>
      <c r="E241" s="58"/>
      <c r="F241" s="183"/>
      <c r="G241" s="50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31"/>
      <c r="S241" s="22"/>
      <c r="T241" s="44">
        <v>160</v>
      </c>
      <c r="U241" s="28">
        <f t="shared" si="21"/>
        <v>0</v>
      </c>
      <c r="V241" s="28">
        <f t="shared" si="20"/>
        <v>0</v>
      </c>
      <c r="W241" s="28">
        <f t="shared" si="22"/>
        <v>0</v>
      </c>
      <c r="X241" s="17">
        <f t="shared" si="23"/>
        <v>0</v>
      </c>
      <c r="Y241" s="3">
        <f t="shared" si="24"/>
        <v>0</v>
      </c>
    </row>
    <row r="242" spans="1:25" hidden="1" x14ac:dyDescent="0.25">
      <c r="A242" s="13">
        <f t="shared" si="14"/>
        <v>120</v>
      </c>
      <c r="B242" s="57"/>
      <c r="C242" s="57"/>
      <c r="D242" s="79"/>
      <c r="E242" s="58"/>
      <c r="F242" s="183"/>
      <c r="G242" s="50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31"/>
      <c r="S242" s="22"/>
      <c r="T242" s="44">
        <v>160</v>
      </c>
      <c r="U242" s="28">
        <f t="shared" si="21"/>
        <v>0</v>
      </c>
      <c r="V242" s="28">
        <f t="shared" si="20"/>
        <v>0</v>
      </c>
      <c r="W242" s="28">
        <f t="shared" si="22"/>
        <v>0</v>
      </c>
      <c r="X242" s="17">
        <f t="shared" si="23"/>
        <v>0</v>
      </c>
      <c r="Y242" s="3">
        <f t="shared" si="24"/>
        <v>0</v>
      </c>
    </row>
    <row r="243" spans="1:25" hidden="1" x14ac:dyDescent="0.25">
      <c r="A243" s="13">
        <f t="shared" si="14"/>
        <v>121</v>
      </c>
      <c r="B243" s="57"/>
      <c r="C243" s="57"/>
      <c r="D243" s="79"/>
      <c r="E243" s="58"/>
      <c r="F243" s="183"/>
      <c r="G243" s="50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31"/>
      <c r="S243" s="22"/>
      <c r="T243" s="44">
        <v>160</v>
      </c>
      <c r="U243" s="28">
        <f t="shared" si="21"/>
        <v>0</v>
      </c>
      <c r="V243" s="28">
        <f t="shared" si="20"/>
        <v>0</v>
      </c>
      <c r="W243" s="28">
        <f t="shared" si="22"/>
        <v>0</v>
      </c>
      <c r="X243" s="17">
        <f t="shared" si="23"/>
        <v>0</v>
      </c>
      <c r="Y243" s="3">
        <f t="shared" si="24"/>
        <v>0</v>
      </c>
    </row>
    <row r="244" spans="1:25" hidden="1" x14ac:dyDescent="0.25">
      <c r="A244" s="13">
        <f t="shared" si="14"/>
        <v>122</v>
      </c>
      <c r="B244" s="57"/>
      <c r="C244" s="57"/>
      <c r="D244" s="79"/>
      <c r="E244" s="58"/>
      <c r="F244" s="183"/>
      <c r="G244" s="50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31"/>
      <c r="S244" s="22"/>
      <c r="T244" s="44">
        <v>160</v>
      </c>
      <c r="U244" s="28">
        <f t="shared" si="21"/>
        <v>0</v>
      </c>
      <c r="V244" s="28">
        <f t="shared" si="20"/>
        <v>0</v>
      </c>
      <c r="W244" s="28">
        <f t="shared" si="22"/>
        <v>0</v>
      </c>
      <c r="X244" s="17">
        <f t="shared" si="23"/>
        <v>0</v>
      </c>
      <c r="Y244" s="3">
        <f t="shared" si="24"/>
        <v>0</v>
      </c>
    </row>
    <row r="245" spans="1:25" hidden="1" x14ac:dyDescent="0.25">
      <c r="A245" s="13">
        <f t="shared" si="14"/>
        <v>123</v>
      </c>
      <c r="B245" s="57"/>
      <c r="C245" s="57"/>
      <c r="D245" s="79"/>
      <c r="E245" s="58"/>
      <c r="F245" s="183"/>
      <c r="G245" s="50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31"/>
      <c r="S245" s="22"/>
      <c r="T245" s="44">
        <v>160</v>
      </c>
      <c r="U245" s="28">
        <f t="shared" si="21"/>
        <v>0</v>
      </c>
      <c r="V245" s="28">
        <f t="shared" si="20"/>
        <v>0</v>
      </c>
      <c r="W245" s="28">
        <f t="shared" si="22"/>
        <v>0</v>
      </c>
      <c r="X245" s="17">
        <f t="shared" si="23"/>
        <v>0</v>
      </c>
      <c r="Y245" s="3">
        <f t="shared" si="24"/>
        <v>0</v>
      </c>
    </row>
    <row r="246" spans="1:25" hidden="1" x14ac:dyDescent="0.25">
      <c r="A246" s="13">
        <f t="shared" si="14"/>
        <v>124</v>
      </c>
      <c r="B246" s="57"/>
      <c r="C246" s="57"/>
      <c r="D246" s="79"/>
      <c r="E246" s="58"/>
      <c r="F246" s="183"/>
      <c r="G246" s="50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31"/>
      <c r="S246" s="22"/>
      <c r="T246" s="44">
        <v>160</v>
      </c>
      <c r="U246" s="28">
        <f t="shared" si="21"/>
        <v>0</v>
      </c>
      <c r="V246" s="28">
        <f t="shared" si="20"/>
        <v>0</v>
      </c>
      <c r="W246" s="28">
        <f t="shared" si="22"/>
        <v>0</v>
      </c>
      <c r="X246" s="17">
        <f t="shared" si="23"/>
        <v>0</v>
      </c>
      <c r="Y246" s="3">
        <f t="shared" si="24"/>
        <v>0</v>
      </c>
    </row>
    <row r="247" spans="1:25" hidden="1" x14ac:dyDescent="0.25">
      <c r="A247" s="13">
        <f t="shared" si="14"/>
        <v>125</v>
      </c>
      <c r="B247" s="57"/>
      <c r="C247" s="57"/>
      <c r="D247" s="79"/>
      <c r="E247" s="58"/>
      <c r="F247" s="183"/>
      <c r="G247" s="50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31"/>
      <c r="S247" s="22"/>
      <c r="T247" s="44">
        <v>160</v>
      </c>
      <c r="U247" s="28">
        <f t="shared" si="21"/>
        <v>0</v>
      </c>
      <c r="V247" s="28">
        <f t="shared" si="20"/>
        <v>0</v>
      </c>
      <c r="W247" s="28">
        <f t="shared" si="22"/>
        <v>0</v>
      </c>
      <c r="X247" s="17">
        <f t="shared" si="23"/>
        <v>0</v>
      </c>
      <c r="Y247" s="3">
        <f t="shared" si="24"/>
        <v>0</v>
      </c>
    </row>
    <row r="248" spans="1:25" hidden="1" x14ac:dyDescent="0.25">
      <c r="A248" s="13">
        <f t="shared" si="14"/>
        <v>126</v>
      </c>
      <c r="B248" s="57"/>
      <c r="C248" s="57"/>
      <c r="D248" s="79"/>
      <c r="E248" s="58"/>
      <c r="F248" s="183"/>
      <c r="G248" s="50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31"/>
      <c r="S248" s="22"/>
      <c r="T248" s="44">
        <v>160</v>
      </c>
      <c r="U248" s="28">
        <f t="shared" si="21"/>
        <v>0</v>
      </c>
      <c r="V248" s="28">
        <f t="shared" si="20"/>
        <v>0</v>
      </c>
      <c r="W248" s="28">
        <f t="shared" si="22"/>
        <v>0</v>
      </c>
      <c r="X248" s="17">
        <f t="shared" si="23"/>
        <v>0</v>
      </c>
      <c r="Y248" s="3">
        <f t="shared" si="24"/>
        <v>0</v>
      </c>
    </row>
    <row r="249" spans="1:25" hidden="1" x14ac:dyDescent="0.25">
      <c r="A249" s="13">
        <f t="shared" si="14"/>
        <v>127</v>
      </c>
      <c r="B249" s="57"/>
      <c r="C249" s="57"/>
      <c r="D249" s="79"/>
      <c r="E249" s="58"/>
      <c r="F249" s="183"/>
      <c r="G249" s="50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31"/>
      <c r="S249" s="22"/>
      <c r="T249" s="44">
        <v>160</v>
      </c>
      <c r="U249" s="28">
        <f t="shared" si="21"/>
        <v>0</v>
      </c>
      <c r="V249" s="28">
        <f t="shared" si="20"/>
        <v>0</v>
      </c>
      <c r="W249" s="28">
        <f t="shared" si="22"/>
        <v>0</v>
      </c>
      <c r="X249" s="17">
        <f t="shared" si="23"/>
        <v>0</v>
      </c>
      <c r="Y249" s="3">
        <f t="shared" si="24"/>
        <v>0</v>
      </c>
    </row>
    <row r="250" spans="1:25" hidden="1" x14ac:dyDescent="0.25">
      <c r="A250" s="13">
        <f t="shared" si="14"/>
        <v>128</v>
      </c>
      <c r="B250" s="57"/>
      <c r="C250" s="57"/>
      <c r="D250" s="79"/>
      <c r="E250" s="58"/>
      <c r="F250" s="183"/>
      <c r="G250" s="50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31"/>
      <c r="S250" s="22"/>
      <c r="T250" s="44">
        <v>160</v>
      </c>
      <c r="U250" s="28">
        <f t="shared" si="21"/>
        <v>0</v>
      </c>
      <c r="V250" s="28">
        <f t="shared" si="20"/>
        <v>0</v>
      </c>
      <c r="W250" s="28">
        <f t="shared" si="22"/>
        <v>0</v>
      </c>
      <c r="X250" s="17">
        <f t="shared" si="23"/>
        <v>0</v>
      </c>
      <c r="Y250" s="3">
        <f t="shared" si="24"/>
        <v>0</v>
      </c>
    </row>
    <row r="251" spans="1:25" hidden="1" x14ac:dyDescent="0.25">
      <c r="A251" s="13">
        <f t="shared" si="14"/>
        <v>129</v>
      </c>
      <c r="B251" s="57"/>
      <c r="C251" s="57"/>
      <c r="D251" s="79"/>
      <c r="E251" s="58"/>
      <c r="F251" s="183"/>
      <c r="G251" s="50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31"/>
      <c r="S251" s="22"/>
      <c r="T251" s="44">
        <v>160</v>
      </c>
      <c r="U251" s="28">
        <f t="shared" si="21"/>
        <v>0</v>
      </c>
      <c r="V251" s="28">
        <f t="shared" si="20"/>
        <v>0</v>
      </c>
      <c r="W251" s="28">
        <f t="shared" si="22"/>
        <v>0</v>
      </c>
      <c r="X251" s="17">
        <f t="shared" si="23"/>
        <v>0</v>
      </c>
      <c r="Y251" s="3">
        <f t="shared" si="24"/>
        <v>0</v>
      </c>
    </row>
    <row r="252" spans="1:25" hidden="1" x14ac:dyDescent="0.25">
      <c r="A252" s="13">
        <f t="shared" si="14"/>
        <v>130</v>
      </c>
      <c r="B252" s="57"/>
      <c r="C252" s="57"/>
      <c r="D252" s="79"/>
      <c r="E252" s="58"/>
      <c r="F252" s="183"/>
      <c r="G252" s="50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31"/>
      <c r="S252" s="22"/>
      <c r="T252" s="44">
        <v>160</v>
      </c>
      <c r="U252" s="28">
        <f t="shared" si="21"/>
        <v>0</v>
      </c>
      <c r="V252" s="28">
        <f t="shared" ref="V252:V291" si="25">SUM(H252:R252)</f>
        <v>0</v>
      </c>
      <c r="W252" s="28">
        <f t="shared" si="22"/>
        <v>0</v>
      </c>
      <c r="X252" s="17">
        <f t="shared" si="23"/>
        <v>0</v>
      </c>
      <c r="Y252" s="3">
        <f t="shared" si="24"/>
        <v>0</v>
      </c>
    </row>
    <row r="253" spans="1:25" hidden="1" x14ac:dyDescent="0.25">
      <c r="A253" s="13">
        <f t="shared" si="14"/>
        <v>131</v>
      </c>
      <c r="B253" s="57"/>
      <c r="C253" s="57"/>
      <c r="D253" s="79"/>
      <c r="E253" s="58"/>
      <c r="F253" s="183"/>
      <c r="G253" s="50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31"/>
      <c r="S253" s="22"/>
      <c r="T253" s="44">
        <v>160</v>
      </c>
      <c r="U253" s="28">
        <f t="shared" si="21"/>
        <v>0</v>
      </c>
      <c r="V253" s="28">
        <f t="shared" si="25"/>
        <v>0</v>
      </c>
      <c r="W253" s="28">
        <f t="shared" si="22"/>
        <v>0</v>
      </c>
      <c r="X253" s="17">
        <f t="shared" si="23"/>
        <v>0</v>
      </c>
      <c r="Y253" s="3">
        <f t="shared" si="24"/>
        <v>0</v>
      </c>
    </row>
    <row r="254" spans="1:25" hidden="1" x14ac:dyDescent="0.25">
      <c r="A254" s="13">
        <f t="shared" si="14"/>
        <v>132</v>
      </c>
      <c r="B254" s="57"/>
      <c r="C254" s="57"/>
      <c r="D254" s="79"/>
      <c r="E254" s="58"/>
      <c r="F254" s="183"/>
      <c r="G254" s="50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31"/>
      <c r="S254" s="22"/>
      <c r="T254" s="44">
        <v>160</v>
      </c>
      <c r="U254" s="28">
        <f t="shared" si="21"/>
        <v>0</v>
      </c>
      <c r="V254" s="28">
        <f t="shared" si="25"/>
        <v>0</v>
      </c>
      <c r="W254" s="28">
        <f t="shared" si="22"/>
        <v>0</v>
      </c>
      <c r="X254" s="17">
        <f t="shared" si="23"/>
        <v>0</v>
      </c>
      <c r="Y254" s="3">
        <f t="shared" si="24"/>
        <v>0</v>
      </c>
    </row>
    <row r="255" spans="1:25" hidden="1" x14ac:dyDescent="0.25">
      <c r="A255" s="13">
        <f t="shared" si="14"/>
        <v>133</v>
      </c>
      <c r="B255" s="57"/>
      <c r="C255" s="57"/>
      <c r="D255" s="79"/>
      <c r="E255" s="58"/>
      <c r="F255" s="183"/>
      <c r="G255" s="50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31"/>
      <c r="S255" s="22"/>
      <c r="T255" s="44">
        <v>160</v>
      </c>
      <c r="U255" s="28">
        <f t="shared" si="21"/>
        <v>0</v>
      </c>
      <c r="V255" s="28">
        <f t="shared" si="25"/>
        <v>0</v>
      </c>
      <c r="W255" s="28">
        <f t="shared" si="22"/>
        <v>0</v>
      </c>
      <c r="X255" s="17">
        <f t="shared" si="23"/>
        <v>0</v>
      </c>
      <c r="Y255" s="3">
        <f t="shared" si="24"/>
        <v>0</v>
      </c>
    </row>
    <row r="256" spans="1:25" hidden="1" x14ac:dyDescent="0.25">
      <c r="A256" s="13">
        <f t="shared" si="14"/>
        <v>134</v>
      </c>
      <c r="B256" s="57"/>
      <c r="C256" s="57"/>
      <c r="D256" s="79"/>
      <c r="E256" s="58"/>
      <c r="F256" s="183"/>
      <c r="G256" s="50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31"/>
      <c r="S256" s="22"/>
      <c r="T256" s="44">
        <v>160</v>
      </c>
      <c r="U256" s="28">
        <f t="shared" si="21"/>
        <v>0</v>
      </c>
      <c r="V256" s="28">
        <f t="shared" si="25"/>
        <v>0</v>
      </c>
      <c r="W256" s="28">
        <f t="shared" si="22"/>
        <v>0</v>
      </c>
      <c r="X256" s="17">
        <f t="shared" si="23"/>
        <v>0</v>
      </c>
      <c r="Y256" s="3">
        <f t="shared" si="24"/>
        <v>0</v>
      </c>
    </row>
    <row r="257" spans="1:25" hidden="1" x14ac:dyDescent="0.25">
      <c r="A257" s="13">
        <f t="shared" si="14"/>
        <v>135</v>
      </c>
      <c r="B257" s="57"/>
      <c r="C257" s="57"/>
      <c r="D257" s="79"/>
      <c r="E257" s="58"/>
      <c r="F257" s="183"/>
      <c r="G257" s="50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31"/>
      <c r="S257" s="22"/>
      <c r="T257" s="44">
        <v>160</v>
      </c>
      <c r="U257" s="28">
        <f t="shared" si="21"/>
        <v>0</v>
      </c>
      <c r="V257" s="28">
        <f t="shared" si="25"/>
        <v>0</v>
      </c>
      <c r="W257" s="28">
        <f t="shared" si="22"/>
        <v>0</v>
      </c>
      <c r="X257" s="17">
        <f t="shared" si="23"/>
        <v>0</v>
      </c>
      <c r="Y257" s="3">
        <f t="shared" si="24"/>
        <v>0</v>
      </c>
    </row>
    <row r="258" spans="1:25" hidden="1" x14ac:dyDescent="0.25">
      <c r="A258" s="13">
        <f t="shared" si="14"/>
        <v>136</v>
      </c>
      <c r="B258" s="57"/>
      <c r="C258" s="57"/>
      <c r="D258" s="79"/>
      <c r="E258" s="58"/>
      <c r="F258" s="183"/>
      <c r="G258" s="50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31"/>
      <c r="S258" s="22"/>
      <c r="T258" s="44">
        <v>160</v>
      </c>
      <c r="U258" s="28">
        <f t="shared" si="21"/>
        <v>0</v>
      </c>
      <c r="V258" s="28">
        <f t="shared" si="25"/>
        <v>0</v>
      </c>
      <c r="W258" s="28">
        <f t="shared" si="22"/>
        <v>0</v>
      </c>
      <c r="X258" s="17">
        <f t="shared" si="23"/>
        <v>0</v>
      </c>
      <c r="Y258" s="3">
        <f t="shared" si="24"/>
        <v>0</v>
      </c>
    </row>
    <row r="259" spans="1:25" hidden="1" x14ac:dyDescent="0.25">
      <c r="A259" s="13">
        <f t="shared" si="14"/>
        <v>137</v>
      </c>
      <c r="B259" s="57"/>
      <c r="C259" s="57"/>
      <c r="D259" s="79"/>
      <c r="E259" s="58"/>
      <c r="F259" s="183"/>
      <c r="G259" s="50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31"/>
      <c r="S259" s="22"/>
      <c r="T259" s="44">
        <v>160</v>
      </c>
      <c r="U259" s="28">
        <f t="shared" si="21"/>
        <v>0</v>
      </c>
      <c r="V259" s="28">
        <f t="shared" si="25"/>
        <v>0</v>
      </c>
      <c r="W259" s="28">
        <f t="shared" si="22"/>
        <v>0</v>
      </c>
      <c r="X259" s="17">
        <f t="shared" si="23"/>
        <v>0</v>
      </c>
      <c r="Y259" s="3">
        <f t="shared" si="24"/>
        <v>0</v>
      </c>
    </row>
    <row r="260" spans="1:25" hidden="1" x14ac:dyDescent="0.25">
      <c r="A260" s="13">
        <f t="shared" si="14"/>
        <v>138</v>
      </c>
      <c r="B260" s="57"/>
      <c r="C260" s="57"/>
      <c r="D260" s="79"/>
      <c r="E260" s="58"/>
      <c r="F260" s="183"/>
      <c r="G260" s="50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31"/>
      <c r="S260" s="22"/>
      <c r="T260" s="44">
        <v>160</v>
      </c>
      <c r="U260" s="28">
        <f t="shared" si="21"/>
        <v>0</v>
      </c>
      <c r="V260" s="28">
        <f t="shared" si="25"/>
        <v>0</v>
      </c>
      <c r="W260" s="28">
        <f t="shared" si="22"/>
        <v>0</v>
      </c>
      <c r="X260" s="17">
        <f t="shared" si="23"/>
        <v>0</v>
      </c>
      <c r="Y260" s="3">
        <f t="shared" si="24"/>
        <v>0</v>
      </c>
    </row>
    <row r="261" spans="1:25" hidden="1" x14ac:dyDescent="0.25">
      <c r="A261" s="13">
        <f t="shared" si="14"/>
        <v>139</v>
      </c>
      <c r="B261" s="57"/>
      <c r="C261" s="57"/>
      <c r="D261" s="79"/>
      <c r="E261" s="58"/>
      <c r="F261" s="183"/>
      <c r="G261" s="50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31"/>
      <c r="S261" s="22"/>
      <c r="T261" s="44">
        <v>160</v>
      </c>
      <c r="U261" s="28">
        <f t="shared" si="21"/>
        <v>0</v>
      </c>
      <c r="V261" s="28">
        <f t="shared" si="25"/>
        <v>0</v>
      </c>
      <c r="W261" s="28">
        <f t="shared" si="22"/>
        <v>0</v>
      </c>
      <c r="X261" s="17">
        <f t="shared" si="23"/>
        <v>0</v>
      </c>
      <c r="Y261" s="3">
        <f t="shared" si="24"/>
        <v>0</v>
      </c>
    </row>
    <row r="262" spans="1:25" hidden="1" x14ac:dyDescent="0.25">
      <c r="A262" s="13">
        <f t="shared" si="14"/>
        <v>140</v>
      </c>
      <c r="B262" s="57"/>
      <c r="C262" s="57"/>
      <c r="D262" s="79"/>
      <c r="E262" s="58"/>
      <c r="F262" s="67"/>
      <c r="G262" s="50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31"/>
      <c r="S262" s="22"/>
      <c r="T262" s="44">
        <v>160</v>
      </c>
      <c r="U262" s="28">
        <f t="shared" si="21"/>
        <v>0</v>
      </c>
      <c r="V262" s="28">
        <f t="shared" si="25"/>
        <v>0</v>
      </c>
      <c r="W262" s="28">
        <f t="shared" si="22"/>
        <v>0</v>
      </c>
      <c r="X262" s="17">
        <f t="shared" si="23"/>
        <v>0</v>
      </c>
      <c r="Y262" s="3">
        <f t="shared" si="24"/>
        <v>0</v>
      </c>
    </row>
    <row r="263" spans="1:25" hidden="1" x14ac:dyDescent="0.25">
      <c r="A263" s="13">
        <f t="shared" si="14"/>
        <v>141</v>
      </c>
      <c r="B263" s="57"/>
      <c r="C263" s="57"/>
      <c r="D263" s="79"/>
      <c r="E263" s="58"/>
      <c r="F263" s="67"/>
      <c r="G263" s="50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31"/>
      <c r="S263" s="22"/>
      <c r="T263" s="44">
        <v>160</v>
      </c>
      <c r="U263" s="28">
        <f t="shared" si="21"/>
        <v>0</v>
      </c>
      <c r="V263" s="28">
        <f t="shared" si="25"/>
        <v>0</v>
      </c>
      <c r="W263" s="28">
        <f t="shared" si="22"/>
        <v>0</v>
      </c>
      <c r="X263" s="17">
        <f t="shared" si="23"/>
        <v>0</v>
      </c>
      <c r="Y263" s="3">
        <f t="shared" si="24"/>
        <v>0</v>
      </c>
    </row>
    <row r="264" spans="1:25" hidden="1" x14ac:dyDescent="0.25">
      <c r="A264" s="13">
        <f t="shared" si="14"/>
        <v>142</v>
      </c>
      <c r="B264" s="57"/>
      <c r="C264" s="57"/>
      <c r="D264" s="79"/>
      <c r="E264" s="58"/>
      <c r="F264" s="67"/>
      <c r="G264" s="50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31"/>
      <c r="S264" s="22"/>
      <c r="T264" s="44">
        <v>160</v>
      </c>
      <c r="U264" s="28">
        <f t="shared" si="21"/>
        <v>0</v>
      </c>
      <c r="V264" s="28">
        <f t="shared" si="25"/>
        <v>0</v>
      </c>
      <c r="W264" s="28">
        <f t="shared" si="22"/>
        <v>0</v>
      </c>
      <c r="X264" s="17">
        <f t="shared" si="23"/>
        <v>0</v>
      </c>
      <c r="Y264" s="3">
        <f t="shared" si="24"/>
        <v>0</v>
      </c>
    </row>
    <row r="265" spans="1:25" hidden="1" x14ac:dyDescent="0.25">
      <c r="A265" s="13">
        <f t="shared" si="14"/>
        <v>143</v>
      </c>
      <c r="B265" s="57"/>
      <c r="C265" s="57"/>
      <c r="D265" s="79"/>
      <c r="E265" s="58"/>
      <c r="F265" s="67"/>
      <c r="G265" s="50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31"/>
      <c r="S265" s="22"/>
      <c r="T265" s="44">
        <v>160</v>
      </c>
      <c r="U265" s="28">
        <f t="shared" si="21"/>
        <v>0</v>
      </c>
      <c r="V265" s="28">
        <f t="shared" si="25"/>
        <v>0</v>
      </c>
      <c r="W265" s="28">
        <f t="shared" si="22"/>
        <v>0</v>
      </c>
      <c r="X265" s="17">
        <f t="shared" si="23"/>
        <v>0</v>
      </c>
      <c r="Y265" s="3">
        <f t="shared" si="24"/>
        <v>0</v>
      </c>
    </row>
    <row r="266" spans="1:25" hidden="1" x14ac:dyDescent="0.25">
      <c r="A266" s="13">
        <f t="shared" si="14"/>
        <v>144</v>
      </c>
      <c r="B266" s="57"/>
      <c r="C266" s="57"/>
      <c r="D266" s="79"/>
      <c r="E266" s="58"/>
      <c r="F266" s="67"/>
      <c r="G266" s="50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31"/>
      <c r="S266" s="22"/>
      <c r="T266" s="44">
        <v>160</v>
      </c>
      <c r="U266" s="28">
        <f t="shared" si="21"/>
        <v>0</v>
      </c>
      <c r="V266" s="28">
        <f t="shared" si="25"/>
        <v>0</v>
      </c>
      <c r="W266" s="28">
        <f t="shared" si="22"/>
        <v>0</v>
      </c>
      <c r="X266" s="17">
        <f t="shared" si="23"/>
        <v>0</v>
      </c>
      <c r="Y266" s="3">
        <f t="shared" si="24"/>
        <v>0</v>
      </c>
    </row>
    <row r="267" spans="1:25" hidden="1" x14ac:dyDescent="0.25">
      <c r="A267" s="13">
        <f t="shared" si="14"/>
        <v>145</v>
      </c>
      <c r="B267" s="57"/>
      <c r="C267" s="57"/>
      <c r="D267" s="79"/>
      <c r="E267" s="58"/>
      <c r="F267" s="67"/>
      <c r="G267" s="50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31"/>
      <c r="S267" s="22"/>
      <c r="T267" s="44">
        <v>160</v>
      </c>
      <c r="U267" s="28">
        <f t="shared" si="21"/>
        <v>0</v>
      </c>
      <c r="V267" s="28">
        <f t="shared" si="25"/>
        <v>0</v>
      </c>
      <c r="W267" s="28">
        <f t="shared" si="22"/>
        <v>0</v>
      </c>
      <c r="X267" s="17">
        <f t="shared" si="23"/>
        <v>0</v>
      </c>
      <c r="Y267" s="3">
        <f t="shared" si="24"/>
        <v>0</v>
      </c>
    </row>
    <row r="268" spans="1:25" hidden="1" x14ac:dyDescent="0.25">
      <c r="A268" s="13">
        <f t="shared" si="14"/>
        <v>146</v>
      </c>
      <c r="B268" s="57"/>
      <c r="C268" s="57"/>
      <c r="D268" s="79"/>
      <c r="E268" s="58"/>
      <c r="F268" s="67"/>
      <c r="G268" s="50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31"/>
      <c r="S268" s="22"/>
      <c r="T268" s="44">
        <v>160</v>
      </c>
      <c r="U268" s="28">
        <f t="shared" si="21"/>
        <v>0</v>
      </c>
      <c r="V268" s="28">
        <f t="shared" si="25"/>
        <v>0</v>
      </c>
      <c r="W268" s="28">
        <f t="shared" si="22"/>
        <v>0</v>
      </c>
      <c r="X268" s="17">
        <f t="shared" si="23"/>
        <v>0</v>
      </c>
      <c r="Y268" s="3">
        <f t="shared" si="24"/>
        <v>0</v>
      </c>
    </row>
    <row r="269" spans="1:25" hidden="1" x14ac:dyDescent="0.25">
      <c r="A269" s="13">
        <f t="shared" si="14"/>
        <v>147</v>
      </c>
      <c r="B269" s="57"/>
      <c r="C269" s="57"/>
      <c r="D269" s="79"/>
      <c r="E269" s="58"/>
      <c r="F269" s="67"/>
      <c r="G269" s="50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31"/>
      <c r="S269" s="22"/>
      <c r="T269" s="44">
        <v>160</v>
      </c>
      <c r="U269" s="28">
        <f t="shared" si="21"/>
        <v>0</v>
      </c>
      <c r="V269" s="28">
        <f t="shared" si="25"/>
        <v>0</v>
      </c>
      <c r="W269" s="28">
        <f t="shared" si="22"/>
        <v>0</v>
      </c>
      <c r="X269" s="17">
        <f t="shared" si="23"/>
        <v>0</v>
      </c>
      <c r="Y269" s="3">
        <f t="shared" si="24"/>
        <v>0</v>
      </c>
    </row>
    <row r="270" spans="1:25" hidden="1" x14ac:dyDescent="0.25">
      <c r="A270" s="13">
        <f t="shared" si="14"/>
        <v>148</v>
      </c>
      <c r="B270" s="57"/>
      <c r="C270" s="57"/>
      <c r="D270" s="79"/>
      <c r="E270" s="58"/>
      <c r="F270" s="67"/>
      <c r="G270" s="50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31"/>
      <c r="S270" s="22"/>
      <c r="T270" s="44">
        <v>160</v>
      </c>
      <c r="U270" s="28">
        <f t="shared" si="21"/>
        <v>0</v>
      </c>
      <c r="V270" s="28">
        <f t="shared" si="25"/>
        <v>0</v>
      </c>
      <c r="W270" s="28">
        <f t="shared" si="22"/>
        <v>0</v>
      </c>
      <c r="X270" s="17">
        <f t="shared" si="23"/>
        <v>0</v>
      </c>
      <c r="Y270" s="3">
        <f t="shared" si="24"/>
        <v>0</v>
      </c>
    </row>
    <row r="271" spans="1:25" hidden="1" x14ac:dyDescent="0.25">
      <c r="A271" s="13">
        <f t="shared" si="14"/>
        <v>149</v>
      </c>
      <c r="B271" s="57"/>
      <c r="C271" s="57"/>
      <c r="D271" s="79"/>
      <c r="E271" s="58"/>
      <c r="F271" s="67"/>
      <c r="G271" s="50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31"/>
      <c r="S271" s="22"/>
      <c r="T271" s="44">
        <v>160</v>
      </c>
      <c r="U271" s="28">
        <f t="shared" si="21"/>
        <v>0</v>
      </c>
      <c r="V271" s="28">
        <f t="shared" si="25"/>
        <v>0</v>
      </c>
      <c r="W271" s="28">
        <f t="shared" si="22"/>
        <v>0</v>
      </c>
      <c r="X271" s="17">
        <f t="shared" si="23"/>
        <v>0</v>
      </c>
      <c r="Y271" s="3">
        <f t="shared" si="24"/>
        <v>0</v>
      </c>
    </row>
    <row r="272" spans="1:25" hidden="1" x14ac:dyDescent="0.25">
      <c r="A272" s="13">
        <f t="shared" si="14"/>
        <v>150</v>
      </c>
      <c r="B272" s="57"/>
      <c r="C272" s="57"/>
      <c r="D272" s="79"/>
      <c r="E272" s="58"/>
      <c r="F272" s="67"/>
      <c r="G272" s="50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31"/>
      <c r="S272" s="22"/>
      <c r="T272" s="44">
        <v>160</v>
      </c>
      <c r="U272" s="28">
        <f t="shared" si="21"/>
        <v>0</v>
      </c>
      <c r="V272" s="28">
        <f t="shared" si="25"/>
        <v>0</v>
      </c>
      <c r="W272" s="28">
        <f t="shared" si="22"/>
        <v>0</v>
      </c>
      <c r="X272" s="17">
        <f t="shared" si="23"/>
        <v>0</v>
      </c>
      <c r="Y272" s="3">
        <f t="shared" si="24"/>
        <v>0</v>
      </c>
    </row>
    <row r="273" spans="1:25" hidden="1" x14ac:dyDescent="0.25">
      <c r="A273" s="13">
        <f t="shared" si="14"/>
        <v>151</v>
      </c>
      <c r="B273" s="57"/>
      <c r="C273" s="57"/>
      <c r="D273" s="79"/>
      <c r="E273" s="58"/>
      <c r="F273" s="67"/>
      <c r="G273" s="50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31"/>
      <c r="S273" s="22"/>
      <c r="T273" s="44">
        <v>160</v>
      </c>
      <c r="U273" s="28">
        <f t="shared" si="21"/>
        <v>0</v>
      </c>
      <c r="V273" s="28">
        <f t="shared" si="25"/>
        <v>0</v>
      </c>
      <c r="W273" s="28">
        <f t="shared" si="22"/>
        <v>0</v>
      </c>
      <c r="X273" s="17">
        <f t="shared" si="23"/>
        <v>0</v>
      </c>
      <c r="Y273" s="3">
        <f t="shared" si="24"/>
        <v>0</v>
      </c>
    </row>
    <row r="274" spans="1:25" hidden="1" x14ac:dyDescent="0.25">
      <c r="A274" s="13">
        <f t="shared" si="14"/>
        <v>152</v>
      </c>
      <c r="B274" s="57"/>
      <c r="C274" s="57"/>
      <c r="D274" s="79"/>
      <c r="E274" s="58"/>
      <c r="F274" s="67"/>
      <c r="G274" s="50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31"/>
      <c r="S274" s="22"/>
      <c r="T274" s="44">
        <v>160</v>
      </c>
      <c r="U274" s="28">
        <f t="shared" si="21"/>
        <v>0</v>
      </c>
      <c r="V274" s="28">
        <f t="shared" si="25"/>
        <v>0</v>
      </c>
      <c r="W274" s="28">
        <f t="shared" si="22"/>
        <v>0</v>
      </c>
      <c r="X274" s="17">
        <f t="shared" si="23"/>
        <v>0</v>
      </c>
      <c r="Y274" s="3">
        <f t="shared" si="24"/>
        <v>0</v>
      </c>
    </row>
    <row r="275" spans="1:25" hidden="1" x14ac:dyDescent="0.25">
      <c r="A275" s="13">
        <f t="shared" si="14"/>
        <v>153</v>
      </c>
      <c r="B275" s="57"/>
      <c r="C275" s="57"/>
      <c r="D275" s="79"/>
      <c r="E275" s="58"/>
      <c r="F275" s="67"/>
      <c r="G275" s="50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31"/>
      <c r="S275" s="22"/>
      <c r="T275" s="44">
        <v>160</v>
      </c>
      <c r="U275" s="28">
        <f t="shared" si="21"/>
        <v>0</v>
      </c>
      <c r="V275" s="28">
        <f t="shared" si="25"/>
        <v>0</v>
      </c>
      <c r="W275" s="28">
        <f t="shared" si="22"/>
        <v>0</v>
      </c>
      <c r="X275" s="17">
        <f t="shared" si="23"/>
        <v>0</v>
      </c>
      <c r="Y275" s="3">
        <f t="shared" si="24"/>
        <v>0</v>
      </c>
    </row>
    <row r="276" spans="1:25" hidden="1" x14ac:dyDescent="0.25">
      <c r="A276" s="13">
        <f t="shared" si="14"/>
        <v>154</v>
      </c>
      <c r="B276" s="57"/>
      <c r="C276" s="57"/>
      <c r="D276" s="79"/>
      <c r="E276" s="58"/>
      <c r="F276" s="67"/>
      <c r="G276" s="50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31"/>
      <c r="S276" s="22"/>
      <c r="T276" s="44">
        <v>160</v>
      </c>
      <c r="U276" s="28">
        <f t="shared" si="21"/>
        <v>0</v>
      </c>
      <c r="V276" s="28">
        <f t="shared" si="25"/>
        <v>0</v>
      </c>
      <c r="W276" s="28">
        <f t="shared" si="22"/>
        <v>0</v>
      </c>
      <c r="X276" s="17">
        <f t="shared" si="23"/>
        <v>0</v>
      </c>
      <c r="Y276" s="3">
        <f t="shared" si="24"/>
        <v>0</v>
      </c>
    </row>
    <row r="277" spans="1:25" hidden="1" x14ac:dyDescent="0.25">
      <c r="A277" s="13">
        <f t="shared" si="14"/>
        <v>155</v>
      </c>
      <c r="B277" s="57"/>
      <c r="C277" s="57"/>
      <c r="D277" s="79"/>
      <c r="E277" s="58"/>
      <c r="F277" s="67"/>
      <c r="G277" s="50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31"/>
      <c r="S277" s="22"/>
      <c r="T277" s="44">
        <v>160</v>
      </c>
      <c r="U277" s="28">
        <f t="shared" si="21"/>
        <v>0</v>
      </c>
      <c r="V277" s="28">
        <f t="shared" si="25"/>
        <v>0</v>
      </c>
      <c r="W277" s="28">
        <f t="shared" si="22"/>
        <v>0</v>
      </c>
      <c r="X277" s="17">
        <f t="shared" si="23"/>
        <v>0</v>
      </c>
      <c r="Y277" s="3">
        <f t="shared" si="24"/>
        <v>0</v>
      </c>
    </row>
    <row r="278" spans="1:25" hidden="1" x14ac:dyDescent="0.25">
      <c r="A278" s="13">
        <f t="shared" si="14"/>
        <v>156</v>
      </c>
      <c r="B278" s="57"/>
      <c r="C278" s="57"/>
      <c r="D278" s="79"/>
      <c r="E278" s="58"/>
      <c r="F278" s="67"/>
      <c r="G278" s="50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31"/>
      <c r="S278" s="22"/>
      <c r="T278" s="44">
        <v>160</v>
      </c>
      <c r="U278" s="28">
        <f t="shared" si="21"/>
        <v>0</v>
      </c>
      <c r="V278" s="28">
        <f t="shared" si="25"/>
        <v>0</v>
      </c>
      <c r="W278" s="28">
        <f t="shared" si="22"/>
        <v>0</v>
      </c>
      <c r="X278" s="17">
        <f t="shared" si="23"/>
        <v>0</v>
      </c>
      <c r="Y278" s="3">
        <f t="shared" si="24"/>
        <v>0</v>
      </c>
    </row>
    <row r="279" spans="1:25" hidden="1" x14ac:dyDescent="0.25">
      <c r="A279" s="13">
        <f t="shared" si="14"/>
        <v>157</v>
      </c>
      <c r="B279" s="57"/>
      <c r="C279" s="57"/>
      <c r="D279" s="79"/>
      <c r="E279" s="58"/>
      <c r="F279" s="67"/>
      <c r="G279" s="50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31"/>
      <c r="S279" s="22"/>
      <c r="T279" s="44">
        <v>160</v>
      </c>
      <c r="U279" s="28">
        <f t="shared" si="21"/>
        <v>0</v>
      </c>
      <c r="V279" s="28">
        <f t="shared" si="25"/>
        <v>0</v>
      </c>
      <c r="W279" s="28">
        <f t="shared" si="22"/>
        <v>0</v>
      </c>
      <c r="X279" s="17">
        <f t="shared" si="23"/>
        <v>0</v>
      </c>
      <c r="Y279" s="3">
        <f t="shared" si="24"/>
        <v>0</v>
      </c>
    </row>
    <row r="280" spans="1:25" hidden="1" x14ac:dyDescent="0.25">
      <c r="A280" s="13">
        <f t="shared" si="14"/>
        <v>158</v>
      </c>
      <c r="B280" s="57"/>
      <c r="C280" s="57"/>
      <c r="D280" s="79"/>
      <c r="E280" s="58"/>
      <c r="F280" s="67"/>
      <c r="G280" s="50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31"/>
      <c r="S280" s="22"/>
      <c r="T280" s="44">
        <v>160</v>
      </c>
      <c r="U280" s="28">
        <f t="shared" si="21"/>
        <v>0</v>
      </c>
      <c r="V280" s="28">
        <f t="shared" si="25"/>
        <v>0</v>
      </c>
      <c r="W280" s="28">
        <f t="shared" si="22"/>
        <v>0</v>
      </c>
      <c r="X280" s="17">
        <f t="shared" si="23"/>
        <v>0</v>
      </c>
      <c r="Y280" s="3">
        <f t="shared" si="24"/>
        <v>0</v>
      </c>
    </row>
    <row r="281" spans="1:25" hidden="1" x14ac:dyDescent="0.25">
      <c r="A281" s="13">
        <f t="shared" si="14"/>
        <v>159</v>
      </c>
      <c r="B281" s="57"/>
      <c r="C281" s="57"/>
      <c r="D281" s="79"/>
      <c r="E281" s="58"/>
      <c r="F281" s="67"/>
      <c r="G281" s="50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31"/>
      <c r="S281" s="22"/>
      <c r="T281" s="44">
        <v>160</v>
      </c>
      <c r="U281" s="28">
        <f t="shared" si="21"/>
        <v>0</v>
      </c>
      <c r="V281" s="28">
        <f t="shared" si="25"/>
        <v>0</v>
      </c>
      <c r="W281" s="28">
        <f t="shared" si="22"/>
        <v>0</v>
      </c>
      <c r="X281" s="17">
        <f t="shared" si="23"/>
        <v>0</v>
      </c>
      <c r="Y281" s="3">
        <f t="shared" si="24"/>
        <v>0</v>
      </c>
    </row>
    <row r="282" spans="1:25" hidden="1" x14ac:dyDescent="0.25">
      <c r="A282" s="13">
        <f t="shared" si="14"/>
        <v>160</v>
      </c>
      <c r="B282" s="57"/>
      <c r="C282" s="57"/>
      <c r="D282" s="79"/>
      <c r="E282" s="58"/>
      <c r="F282" s="67"/>
      <c r="G282" s="50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31"/>
      <c r="S282" s="22"/>
      <c r="T282" s="44">
        <v>160</v>
      </c>
      <c r="U282" s="28">
        <f t="shared" si="21"/>
        <v>0</v>
      </c>
      <c r="V282" s="28">
        <f t="shared" si="25"/>
        <v>0</v>
      </c>
      <c r="W282" s="28">
        <f t="shared" si="22"/>
        <v>0</v>
      </c>
      <c r="X282" s="17">
        <f t="shared" si="23"/>
        <v>0</v>
      </c>
      <c r="Y282" s="3">
        <f t="shared" si="24"/>
        <v>0</v>
      </c>
    </row>
    <row r="283" spans="1:25" hidden="1" x14ac:dyDescent="0.25">
      <c r="A283" s="13">
        <f t="shared" si="14"/>
        <v>161</v>
      </c>
      <c r="B283" s="57"/>
      <c r="C283" s="57"/>
      <c r="D283" s="79"/>
      <c r="E283" s="58"/>
      <c r="F283" s="67"/>
      <c r="G283" s="50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31"/>
      <c r="S283" s="22"/>
      <c r="T283" s="44">
        <v>160</v>
      </c>
      <c r="U283" s="28">
        <f t="shared" si="21"/>
        <v>0</v>
      </c>
      <c r="V283" s="28">
        <f t="shared" si="25"/>
        <v>0</v>
      </c>
      <c r="W283" s="28">
        <f t="shared" si="22"/>
        <v>0</v>
      </c>
      <c r="X283" s="17">
        <f t="shared" si="23"/>
        <v>0</v>
      </c>
      <c r="Y283" s="3">
        <f t="shared" si="24"/>
        <v>0</v>
      </c>
    </row>
    <row r="284" spans="1:25" hidden="1" x14ac:dyDescent="0.25">
      <c r="A284" s="13">
        <f t="shared" si="14"/>
        <v>162</v>
      </c>
      <c r="B284" s="57"/>
      <c r="C284" s="57"/>
      <c r="D284" s="79"/>
      <c r="E284" s="58"/>
      <c r="F284" s="67"/>
      <c r="G284" s="50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31"/>
      <c r="S284" s="22"/>
      <c r="T284" s="44">
        <v>160</v>
      </c>
      <c r="U284" s="28">
        <f t="shared" si="21"/>
        <v>0</v>
      </c>
      <c r="V284" s="28">
        <f t="shared" si="25"/>
        <v>0</v>
      </c>
      <c r="W284" s="28">
        <f t="shared" si="22"/>
        <v>0</v>
      </c>
      <c r="X284" s="17">
        <f t="shared" si="23"/>
        <v>0</v>
      </c>
      <c r="Y284" s="3">
        <f t="shared" si="24"/>
        <v>0</v>
      </c>
    </row>
    <row r="285" spans="1:25" hidden="1" x14ac:dyDescent="0.25">
      <c r="A285" s="13">
        <f t="shared" si="14"/>
        <v>163</v>
      </c>
      <c r="B285" s="57"/>
      <c r="C285" s="57"/>
      <c r="D285" s="79"/>
      <c r="E285" s="58"/>
      <c r="F285" s="67"/>
      <c r="G285" s="50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31"/>
      <c r="S285" s="22"/>
      <c r="T285" s="44">
        <v>160</v>
      </c>
      <c r="U285" s="28">
        <f t="shared" si="21"/>
        <v>0</v>
      </c>
      <c r="V285" s="28">
        <f t="shared" si="25"/>
        <v>0</v>
      </c>
      <c r="W285" s="28">
        <f t="shared" si="22"/>
        <v>0</v>
      </c>
      <c r="X285" s="17">
        <f t="shared" si="23"/>
        <v>0</v>
      </c>
      <c r="Y285" s="3">
        <f t="shared" si="24"/>
        <v>0</v>
      </c>
    </row>
    <row r="286" spans="1:25" hidden="1" x14ac:dyDescent="0.25">
      <c r="A286" s="13">
        <f t="shared" si="14"/>
        <v>164</v>
      </c>
      <c r="B286" s="57"/>
      <c r="C286" s="57"/>
      <c r="D286" s="79"/>
      <c r="E286" s="58"/>
      <c r="F286" s="183"/>
      <c r="G286" s="50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31"/>
      <c r="S286" s="22"/>
      <c r="T286" s="44">
        <v>160</v>
      </c>
      <c r="U286" s="28">
        <f t="shared" si="21"/>
        <v>0</v>
      </c>
      <c r="V286" s="28">
        <f t="shared" si="25"/>
        <v>0</v>
      </c>
      <c r="W286" s="28">
        <f t="shared" si="22"/>
        <v>0</v>
      </c>
      <c r="X286" s="17">
        <f t="shared" si="23"/>
        <v>0</v>
      </c>
      <c r="Y286" s="3">
        <f t="shared" si="24"/>
        <v>0</v>
      </c>
    </row>
    <row r="287" spans="1:25" hidden="1" x14ac:dyDescent="0.25">
      <c r="A287" s="13">
        <f t="shared" si="14"/>
        <v>165</v>
      </c>
      <c r="B287" s="57"/>
      <c r="C287" s="57"/>
      <c r="D287" s="79"/>
      <c r="E287" s="58"/>
      <c r="F287" s="183"/>
      <c r="G287" s="50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31"/>
      <c r="S287" s="22"/>
      <c r="T287" s="44">
        <v>160</v>
      </c>
      <c r="U287" s="28">
        <f t="shared" si="21"/>
        <v>0</v>
      </c>
      <c r="V287" s="28">
        <f t="shared" si="25"/>
        <v>0</v>
      </c>
      <c r="W287" s="28">
        <f t="shared" si="22"/>
        <v>0</v>
      </c>
      <c r="X287" s="17">
        <f t="shared" si="23"/>
        <v>0</v>
      </c>
      <c r="Y287" s="3">
        <f t="shared" si="24"/>
        <v>0</v>
      </c>
    </row>
    <row r="288" spans="1:25" hidden="1" x14ac:dyDescent="0.25">
      <c r="A288" s="13">
        <f t="shared" si="14"/>
        <v>166</v>
      </c>
      <c r="B288" s="57"/>
      <c r="C288" s="57"/>
      <c r="D288" s="79"/>
      <c r="E288" s="58"/>
      <c r="F288" s="183"/>
      <c r="G288" s="50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31"/>
      <c r="S288" s="22"/>
      <c r="T288" s="44">
        <v>160</v>
      </c>
      <c r="U288" s="28">
        <f t="shared" ref="U288:U291" si="26">T288*S288</f>
        <v>0</v>
      </c>
      <c r="V288" s="28">
        <f t="shared" si="25"/>
        <v>0</v>
      </c>
      <c r="W288" s="28">
        <f t="shared" ref="W288:W291" si="27">U288+V288</f>
        <v>0</v>
      </c>
      <c r="X288" s="17">
        <f t="shared" ref="X288:X291" si="28">IF(W288&gt;0,IF(W288&lt;=2000,W288,2000),0)</f>
        <v>0</v>
      </c>
      <c r="Y288" s="3">
        <f t="shared" ref="Y288:Y291" si="29">W288-X288</f>
        <v>0</v>
      </c>
    </row>
    <row r="289" spans="1:56" hidden="1" x14ac:dyDescent="0.25">
      <c r="A289" s="13">
        <f t="shared" si="14"/>
        <v>167</v>
      </c>
      <c r="B289" s="57"/>
      <c r="C289" s="57"/>
      <c r="D289" s="79"/>
      <c r="E289" s="58"/>
      <c r="F289" s="183"/>
      <c r="G289" s="50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31"/>
      <c r="S289" s="22"/>
      <c r="T289" s="44">
        <v>160</v>
      </c>
      <c r="U289" s="28">
        <f t="shared" si="26"/>
        <v>0</v>
      </c>
      <c r="V289" s="28">
        <f t="shared" si="25"/>
        <v>0</v>
      </c>
      <c r="W289" s="28">
        <f t="shared" si="27"/>
        <v>0</v>
      </c>
      <c r="X289" s="17">
        <f t="shared" si="28"/>
        <v>0</v>
      </c>
      <c r="Y289" s="3">
        <f t="shared" si="29"/>
        <v>0</v>
      </c>
    </row>
    <row r="290" spans="1:56" hidden="1" x14ac:dyDescent="0.25">
      <c r="A290" s="13">
        <f t="shared" si="14"/>
        <v>168</v>
      </c>
      <c r="B290" s="57"/>
      <c r="C290" s="57"/>
      <c r="D290" s="79"/>
      <c r="E290" s="58"/>
      <c r="F290" s="183"/>
      <c r="G290" s="50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31"/>
      <c r="S290" s="22"/>
      <c r="T290" s="44">
        <v>160</v>
      </c>
      <c r="U290" s="28">
        <f t="shared" si="26"/>
        <v>0</v>
      </c>
      <c r="V290" s="28">
        <f t="shared" si="25"/>
        <v>0</v>
      </c>
      <c r="W290" s="28">
        <f t="shared" si="27"/>
        <v>0</v>
      </c>
      <c r="X290" s="17">
        <f t="shared" si="28"/>
        <v>0</v>
      </c>
      <c r="Y290" s="3">
        <f t="shared" si="29"/>
        <v>0</v>
      </c>
    </row>
    <row r="291" spans="1:56" hidden="1" x14ac:dyDescent="0.25">
      <c r="A291" s="13">
        <f t="shared" si="14"/>
        <v>169</v>
      </c>
      <c r="B291" s="57"/>
      <c r="C291" s="57"/>
      <c r="D291" s="79"/>
      <c r="E291" s="58"/>
      <c r="F291" s="183"/>
      <c r="G291" s="50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31"/>
      <c r="S291" s="22"/>
      <c r="T291" s="44">
        <v>160</v>
      </c>
      <c r="U291" s="28">
        <f t="shared" si="26"/>
        <v>0</v>
      </c>
      <c r="V291" s="28">
        <f t="shared" si="25"/>
        <v>0</v>
      </c>
      <c r="W291" s="28">
        <f t="shared" si="27"/>
        <v>0</v>
      </c>
      <c r="X291" s="17">
        <f t="shared" si="28"/>
        <v>0</v>
      </c>
      <c r="Y291" s="3">
        <f t="shared" si="29"/>
        <v>0</v>
      </c>
    </row>
    <row r="292" spans="1:56" customFormat="1" ht="15.75" customHeight="1" thickBot="1" x14ac:dyDescent="0.3">
      <c r="A292" s="70"/>
      <c r="B292" s="295"/>
      <c r="C292" s="296"/>
      <c r="D292" s="137" t="str">
        <f>IFERROR(AVERAGE(D123:D291),"")</f>
        <v/>
      </c>
      <c r="E292" s="135">
        <f>COUNT(D123:D291)</f>
        <v>0</v>
      </c>
      <c r="F292" s="137"/>
      <c r="G292" s="137"/>
      <c r="H292" s="43">
        <f t="shared" ref="H292:R292" si="30">SUM(H123:H291)</f>
        <v>0</v>
      </c>
      <c r="I292" s="43">
        <f t="shared" si="30"/>
        <v>0</v>
      </c>
      <c r="J292" s="43">
        <f t="shared" si="30"/>
        <v>0</v>
      </c>
      <c r="K292" s="43">
        <f t="shared" si="30"/>
        <v>0</v>
      </c>
      <c r="L292" s="43">
        <f t="shared" si="30"/>
        <v>0</v>
      </c>
      <c r="M292" s="43">
        <f t="shared" si="30"/>
        <v>0</v>
      </c>
      <c r="N292" s="43">
        <f t="shared" si="30"/>
        <v>0</v>
      </c>
      <c r="O292" s="43">
        <f t="shared" si="30"/>
        <v>0</v>
      </c>
      <c r="P292" s="43">
        <f t="shared" si="30"/>
        <v>0</v>
      </c>
      <c r="Q292" s="43">
        <f t="shared" si="30"/>
        <v>0</v>
      </c>
      <c r="R292" s="43">
        <f t="shared" si="30"/>
        <v>0</v>
      </c>
      <c r="S292" s="138">
        <f>IFERROR(AVERAGE(S123:S291),"")</f>
        <v>25.5</v>
      </c>
      <c r="T292" s="131">
        <f>COUNT(S123:S291)</f>
        <v>10</v>
      </c>
      <c r="U292" s="43">
        <f>SUM(U123:U291)</f>
        <v>40800</v>
      </c>
      <c r="V292" s="43">
        <f>SUM(V123:V291)</f>
        <v>0</v>
      </c>
      <c r="W292" s="43">
        <f>SUM(W123:W291)</f>
        <v>40800</v>
      </c>
      <c r="X292" s="43">
        <f>SUM(X123:X291)</f>
        <v>20000</v>
      </c>
      <c r="Y292" s="43">
        <f>SUM(Y123:Y291)</f>
        <v>20800</v>
      </c>
    </row>
    <row r="293" spans="1:56" customFormat="1" ht="15.75" customHeight="1" x14ac:dyDescent="0.25">
      <c r="A293" s="13"/>
      <c r="B293" s="13"/>
      <c r="C293" s="13"/>
      <c r="D293" s="311"/>
      <c r="E293" s="311"/>
      <c r="F293" s="311"/>
      <c r="G293" s="311"/>
      <c r="H293" s="311"/>
      <c r="I293" s="311"/>
      <c r="J293" s="311"/>
      <c r="K293" s="311"/>
      <c r="L293" s="311"/>
      <c r="M293" s="311"/>
      <c r="N293" s="311"/>
      <c r="O293" s="311"/>
      <c r="P293" s="311"/>
      <c r="Q293" s="311"/>
      <c r="R293" s="311"/>
      <c r="S293" s="311"/>
      <c r="T293" s="311"/>
      <c r="U293" s="311"/>
      <c r="V293" s="311"/>
      <c r="W293" s="311"/>
      <c r="X293" s="311"/>
      <c r="Y293" s="311"/>
    </row>
    <row r="294" spans="1:56" customFormat="1" ht="33.75" customHeight="1" thickBot="1" x14ac:dyDescent="0.3">
      <c r="A294" s="13"/>
      <c r="B294" s="308" t="s">
        <v>37</v>
      </c>
      <c r="C294" s="308"/>
      <c r="D294" s="308"/>
      <c r="E294" s="308"/>
      <c r="F294" s="308"/>
      <c r="G294" s="308"/>
      <c r="H294" s="308"/>
      <c r="I294" s="308"/>
      <c r="J294" s="308"/>
      <c r="K294" s="308"/>
      <c r="L294" s="308"/>
      <c r="M294" s="308"/>
      <c r="N294" s="308"/>
      <c r="O294" s="308"/>
      <c r="P294" s="308"/>
      <c r="Q294" s="308"/>
      <c r="R294" s="308"/>
      <c r="S294" s="308"/>
      <c r="T294" s="308"/>
      <c r="U294" s="308"/>
      <c r="V294" s="308"/>
      <c r="W294" s="308"/>
      <c r="X294" s="308"/>
      <c r="Y294" s="308"/>
    </row>
    <row r="295" spans="1:56" customFormat="1" ht="33.75" customHeight="1" thickBot="1" x14ac:dyDescent="0.35">
      <c r="A295" s="13"/>
      <c r="B295" s="82"/>
      <c r="C295" s="82"/>
      <c r="D295" s="82"/>
      <c r="E295" s="82"/>
      <c r="F295" s="82"/>
      <c r="G295" s="82"/>
      <c r="H295" s="82"/>
      <c r="I295" s="82"/>
      <c r="J295" s="82"/>
      <c r="K295" s="227" t="s">
        <v>21</v>
      </c>
      <c r="L295" s="228"/>
      <c r="M295" s="228"/>
      <c r="N295" s="228"/>
      <c r="O295" s="228"/>
      <c r="P295" s="228"/>
      <c r="Q295" s="228"/>
      <c r="R295" s="229"/>
      <c r="S295" s="227" t="s">
        <v>22</v>
      </c>
      <c r="T295" s="228"/>
      <c r="U295" s="229"/>
      <c r="V295" s="82"/>
      <c r="W295" s="82"/>
      <c r="X295" s="82"/>
      <c r="Y295" s="82"/>
    </row>
    <row r="296" spans="1:56" s="7" customFormat="1" ht="39" customHeight="1" x14ac:dyDescent="0.25">
      <c r="A296" s="13"/>
      <c r="B296" s="305" t="s">
        <v>38</v>
      </c>
      <c r="C296" s="301" t="s">
        <v>39</v>
      </c>
      <c r="D296" s="230" t="s">
        <v>40</v>
      </c>
      <c r="E296" s="230" t="s">
        <v>41</v>
      </c>
      <c r="F296" s="230" t="s">
        <v>42</v>
      </c>
      <c r="G296" s="233" t="s">
        <v>43</v>
      </c>
      <c r="H296" s="230" t="s">
        <v>44</v>
      </c>
      <c r="I296" s="230" t="s">
        <v>45</v>
      </c>
      <c r="J296" s="230" t="s">
        <v>28</v>
      </c>
      <c r="K296" s="48" t="s">
        <v>155</v>
      </c>
      <c r="L296" s="48" t="s">
        <v>155</v>
      </c>
      <c r="M296" s="48" t="s">
        <v>12</v>
      </c>
      <c r="N296" s="48" t="s">
        <v>12</v>
      </c>
      <c r="O296" s="48" t="s">
        <v>12</v>
      </c>
      <c r="P296" s="48" t="s">
        <v>12</v>
      </c>
      <c r="Q296" s="48" t="s">
        <v>12</v>
      </c>
      <c r="R296" s="49" t="s">
        <v>12</v>
      </c>
      <c r="S296" s="259" t="s">
        <v>29</v>
      </c>
      <c r="T296" s="260"/>
      <c r="U296" s="261"/>
      <c r="V296" s="318" t="s">
        <v>46</v>
      </c>
      <c r="W296" s="238" t="s">
        <v>47</v>
      </c>
      <c r="X296" s="241" t="s">
        <v>14</v>
      </c>
      <c r="Y296" s="315" t="s">
        <v>15</v>
      </c>
      <c r="Z296" s="76"/>
      <c r="AA296" s="76"/>
      <c r="AB296" s="76"/>
      <c r="AC296" s="76"/>
      <c r="AD296" s="76"/>
      <c r="AE296" s="76"/>
      <c r="AF296" s="76"/>
      <c r="AG296" s="76"/>
      <c r="AH296" s="76"/>
      <c r="AI296" s="76"/>
      <c r="AJ296" s="76"/>
      <c r="AK296" s="76"/>
      <c r="AL296" s="76"/>
      <c r="AM296" s="76"/>
      <c r="AN296" s="76"/>
      <c r="AO296" s="76"/>
      <c r="AP296" s="76"/>
      <c r="AQ296" s="76"/>
      <c r="AR296" s="76"/>
      <c r="AS296" s="76"/>
      <c r="AT296" s="76"/>
      <c r="AU296" s="76"/>
      <c r="AV296" s="76"/>
      <c r="AW296" s="76"/>
      <c r="AX296" s="76"/>
      <c r="AY296" s="76"/>
      <c r="AZ296" s="76"/>
      <c r="BA296" s="76"/>
      <c r="BB296" s="76"/>
      <c r="BC296" s="76"/>
      <c r="BD296" s="76"/>
    </row>
    <row r="297" spans="1:56" s="7" customFormat="1" ht="41.25" customHeight="1" x14ac:dyDescent="0.25">
      <c r="A297" s="13"/>
      <c r="B297" s="306"/>
      <c r="C297" s="302"/>
      <c r="D297" s="231"/>
      <c r="E297" s="231"/>
      <c r="F297" s="231"/>
      <c r="G297" s="234"/>
      <c r="H297" s="231"/>
      <c r="I297" s="231"/>
      <c r="J297" s="231" t="s">
        <v>16</v>
      </c>
      <c r="K297" s="14">
        <v>45170</v>
      </c>
      <c r="L297" s="14">
        <v>45170</v>
      </c>
      <c r="M297" s="14" t="s">
        <v>16</v>
      </c>
      <c r="N297" s="14" t="s">
        <v>16</v>
      </c>
      <c r="O297" s="14" t="s">
        <v>16</v>
      </c>
      <c r="P297" s="14" t="s">
        <v>16</v>
      </c>
      <c r="Q297" s="14" t="s">
        <v>16</v>
      </c>
      <c r="R297" s="33" t="s">
        <v>16</v>
      </c>
      <c r="S297" s="262"/>
      <c r="T297" s="263"/>
      <c r="U297" s="264"/>
      <c r="V297" s="319"/>
      <c r="W297" s="239"/>
      <c r="X297" s="242"/>
      <c r="Y297" s="316"/>
      <c r="Z297" s="76"/>
      <c r="AA297" s="76"/>
      <c r="AB297" s="76"/>
      <c r="AC297" s="76"/>
      <c r="AD297" s="76"/>
      <c r="AE297" s="76"/>
      <c r="AF297" s="76"/>
      <c r="AG297" s="76"/>
      <c r="AH297" s="76"/>
      <c r="AI297" s="76"/>
      <c r="AJ297" s="76"/>
      <c r="AK297" s="76"/>
      <c r="AL297" s="76"/>
      <c r="AM297" s="76"/>
      <c r="AN297" s="76"/>
      <c r="AO297" s="76"/>
      <c r="AP297" s="76"/>
      <c r="AQ297" s="76"/>
      <c r="AR297" s="76"/>
      <c r="AS297" s="76"/>
      <c r="AT297" s="76"/>
      <c r="AU297" s="76"/>
      <c r="AV297" s="76"/>
      <c r="AW297" s="76"/>
      <c r="AX297" s="76"/>
      <c r="AY297" s="76"/>
      <c r="AZ297" s="76"/>
      <c r="BA297" s="76"/>
      <c r="BB297" s="76"/>
      <c r="BC297" s="76"/>
      <c r="BD297" s="76"/>
    </row>
    <row r="298" spans="1:56" s="7" customFormat="1" ht="42" customHeight="1" x14ac:dyDescent="0.25">
      <c r="A298" s="13"/>
      <c r="B298" s="306"/>
      <c r="C298" s="302"/>
      <c r="D298" s="231"/>
      <c r="E298" s="231"/>
      <c r="F298" s="231"/>
      <c r="G298" s="234"/>
      <c r="H298" s="231"/>
      <c r="I298" s="231"/>
      <c r="J298" s="231" t="s">
        <v>17</v>
      </c>
      <c r="K298" s="14">
        <v>45291</v>
      </c>
      <c r="L298" s="14">
        <v>45291</v>
      </c>
      <c r="M298" s="14" t="s">
        <v>17</v>
      </c>
      <c r="N298" s="14" t="s">
        <v>17</v>
      </c>
      <c r="O298" s="14" t="s">
        <v>17</v>
      </c>
      <c r="P298" s="14" t="s">
        <v>17</v>
      </c>
      <c r="Q298" s="14" t="s">
        <v>17</v>
      </c>
      <c r="R298" s="33" t="s">
        <v>17</v>
      </c>
      <c r="S298" s="262"/>
      <c r="T298" s="263"/>
      <c r="U298" s="264"/>
      <c r="V298" s="319"/>
      <c r="W298" s="239"/>
      <c r="X298" s="242"/>
      <c r="Y298" s="316"/>
      <c r="Z298" s="76"/>
      <c r="AA298" s="76"/>
      <c r="AB298" s="76"/>
      <c r="AC298" s="76"/>
      <c r="AD298" s="76"/>
      <c r="AE298" s="76"/>
      <c r="AF298" s="76"/>
      <c r="AG298" s="76"/>
      <c r="AH298" s="76"/>
      <c r="AI298" s="76"/>
      <c r="AJ298" s="76"/>
      <c r="AK298" s="76"/>
      <c r="AL298" s="76"/>
      <c r="AM298" s="76"/>
      <c r="AN298" s="76"/>
      <c r="AO298" s="76"/>
      <c r="AP298" s="76"/>
      <c r="AQ298" s="76"/>
      <c r="AR298" s="76"/>
      <c r="AS298" s="76"/>
      <c r="AT298" s="76"/>
      <c r="AU298" s="76"/>
      <c r="AV298" s="76"/>
      <c r="AW298" s="76"/>
      <c r="AX298" s="76"/>
      <c r="AY298" s="76"/>
      <c r="AZ298" s="76"/>
      <c r="BA298" s="76"/>
      <c r="BB298" s="76"/>
      <c r="BC298" s="76"/>
      <c r="BD298" s="76"/>
    </row>
    <row r="299" spans="1:56" s="7" customFormat="1" ht="42" customHeight="1" x14ac:dyDescent="0.25">
      <c r="A299" s="13"/>
      <c r="B299" s="306"/>
      <c r="C299" s="302"/>
      <c r="D299" s="231"/>
      <c r="E299" s="231"/>
      <c r="F299" s="231"/>
      <c r="G299" s="234"/>
      <c r="H299" s="231"/>
      <c r="I299" s="231"/>
      <c r="J299" s="231" t="s">
        <v>18</v>
      </c>
      <c r="K299" s="40" t="s">
        <v>149</v>
      </c>
      <c r="L299" s="40" t="s">
        <v>149</v>
      </c>
      <c r="M299" s="40" t="s">
        <v>18</v>
      </c>
      <c r="N299" s="40" t="s">
        <v>18</v>
      </c>
      <c r="O299" s="40" t="s">
        <v>18</v>
      </c>
      <c r="P299" s="40" t="s">
        <v>18</v>
      </c>
      <c r="Q299" s="40" t="s">
        <v>18</v>
      </c>
      <c r="R299" s="40" t="s">
        <v>18</v>
      </c>
      <c r="S299" s="265"/>
      <c r="T299" s="266"/>
      <c r="U299" s="267"/>
      <c r="V299" s="319"/>
      <c r="W299" s="239"/>
      <c r="X299" s="242"/>
      <c r="Y299" s="316"/>
      <c r="Z299" s="76"/>
      <c r="AA299" s="76"/>
      <c r="AB299" s="76"/>
      <c r="AC299" s="76"/>
      <c r="AD299" s="76"/>
      <c r="AE299" s="76"/>
      <c r="AF299" s="76"/>
      <c r="AG299" s="76"/>
      <c r="AH299" s="76"/>
      <c r="AI299" s="76"/>
      <c r="AJ299" s="76"/>
      <c r="AK299" s="76"/>
      <c r="AL299" s="76"/>
      <c r="AM299" s="76"/>
      <c r="AN299" s="76"/>
      <c r="AO299" s="76"/>
      <c r="AP299" s="76"/>
      <c r="AQ299" s="76"/>
      <c r="AR299" s="76"/>
      <c r="AS299" s="76"/>
      <c r="AT299" s="76"/>
      <c r="AU299" s="76"/>
      <c r="AV299" s="76"/>
      <c r="AW299" s="76"/>
      <c r="AX299" s="76"/>
      <c r="AY299" s="76"/>
      <c r="AZ299" s="76"/>
      <c r="BA299" s="76"/>
      <c r="BB299" s="76"/>
      <c r="BC299" s="76"/>
      <c r="BD299" s="76"/>
    </row>
    <row r="300" spans="1:56" s="7" customFormat="1" ht="69" customHeight="1" x14ac:dyDescent="0.25">
      <c r="A300" s="13"/>
      <c r="B300" s="307"/>
      <c r="C300" s="303"/>
      <c r="D300" s="232"/>
      <c r="E300" s="232"/>
      <c r="F300" s="232"/>
      <c r="G300" s="235"/>
      <c r="H300" s="232"/>
      <c r="I300" s="232"/>
      <c r="J300" s="232" t="s">
        <v>32</v>
      </c>
      <c r="K300" s="32" t="s">
        <v>156</v>
      </c>
      <c r="L300" s="32" t="s">
        <v>158</v>
      </c>
      <c r="M300" s="32" t="s">
        <v>32</v>
      </c>
      <c r="N300" s="32" t="s">
        <v>32</v>
      </c>
      <c r="O300" s="32" t="s">
        <v>32</v>
      </c>
      <c r="P300" s="32" t="s">
        <v>32</v>
      </c>
      <c r="Q300" s="32" t="s">
        <v>32</v>
      </c>
      <c r="R300" s="34" t="s">
        <v>32</v>
      </c>
      <c r="S300" s="59" t="s">
        <v>48</v>
      </c>
      <c r="T300" s="60" t="s">
        <v>49</v>
      </c>
      <c r="U300" s="61" t="s">
        <v>50</v>
      </c>
      <c r="V300" s="320"/>
      <c r="W300" s="240"/>
      <c r="X300" s="243"/>
      <c r="Y300" s="317"/>
      <c r="Z300" s="76"/>
      <c r="AA300" s="76"/>
      <c r="AB300" s="76"/>
      <c r="AC300" s="76"/>
      <c r="AD300" s="76"/>
      <c r="AE300" s="76"/>
      <c r="AF300" s="76"/>
      <c r="AG300" s="76"/>
      <c r="AH300" s="76"/>
      <c r="AI300" s="76"/>
      <c r="AJ300" s="76"/>
      <c r="AK300" s="76"/>
      <c r="AL300" s="76"/>
      <c r="AM300" s="76"/>
      <c r="AN300" s="76"/>
      <c r="AO300" s="76"/>
      <c r="AP300" s="76"/>
      <c r="AQ300" s="76"/>
      <c r="AR300" s="76"/>
      <c r="AS300" s="76"/>
      <c r="AT300" s="76"/>
      <c r="AU300" s="76"/>
      <c r="AV300" s="76"/>
      <c r="AW300" s="76"/>
      <c r="AX300" s="76"/>
      <c r="AY300" s="76"/>
      <c r="AZ300" s="76"/>
      <c r="BA300" s="76"/>
      <c r="BB300" s="76"/>
      <c r="BC300" s="76"/>
      <c r="BD300" s="76"/>
    </row>
    <row r="301" spans="1:56" ht="29.45" customHeight="1" x14ac:dyDescent="0.25">
      <c r="A301" s="70">
        <v>1</v>
      </c>
      <c r="B301" s="56"/>
      <c r="C301" s="62"/>
      <c r="D301" s="64"/>
      <c r="E301" s="66" t="s">
        <v>153</v>
      </c>
      <c r="F301" s="66" t="s">
        <v>154</v>
      </c>
      <c r="G301" s="50" t="s">
        <v>139</v>
      </c>
      <c r="H301" s="50" t="s">
        <v>132</v>
      </c>
      <c r="I301" s="42">
        <v>44927</v>
      </c>
      <c r="J301" s="50" t="s">
        <v>57</v>
      </c>
      <c r="K301" s="22">
        <v>505</v>
      </c>
      <c r="L301" s="22"/>
      <c r="M301" s="22"/>
      <c r="N301" s="22"/>
      <c r="O301" s="22"/>
      <c r="P301" s="22"/>
      <c r="Q301" s="22"/>
      <c r="R301" s="22"/>
      <c r="S301" s="31">
        <v>16</v>
      </c>
      <c r="T301" s="83">
        <v>2080</v>
      </c>
      <c r="U301" s="23">
        <f>T301*S301</f>
        <v>33280</v>
      </c>
      <c r="V301" s="23">
        <f>SUM(K301:R301)</f>
        <v>505</v>
      </c>
      <c r="W301" s="23">
        <f>V301+U301</f>
        <v>33785</v>
      </c>
      <c r="X301" s="24">
        <f>IF(W301&gt;0,IF(W301&lt;=3500,W301,3500),IF(W301&gt;0,IF(W301&lt;=1500,W301,1500),0))</f>
        <v>3500</v>
      </c>
      <c r="Y301" s="23">
        <f t="shared" ref="Y301:Y323" si="31">W301-X301</f>
        <v>30285</v>
      </c>
    </row>
    <row r="302" spans="1:56" ht="30" x14ac:dyDescent="0.25">
      <c r="A302">
        <f>A301+1</f>
        <v>2</v>
      </c>
      <c r="B302" s="56"/>
      <c r="C302" s="63"/>
      <c r="D302" s="64"/>
      <c r="E302" s="66" t="s">
        <v>152</v>
      </c>
      <c r="F302" s="66" t="s">
        <v>152</v>
      </c>
      <c r="G302" s="50" t="s">
        <v>157</v>
      </c>
      <c r="H302" s="50" t="s">
        <v>134</v>
      </c>
      <c r="I302" s="30"/>
      <c r="J302" s="50" t="s">
        <v>57</v>
      </c>
      <c r="K302" s="22"/>
      <c r="L302" s="22">
        <v>337</v>
      </c>
      <c r="M302" s="22"/>
      <c r="N302" s="22"/>
      <c r="O302" s="22"/>
      <c r="P302" s="22"/>
      <c r="Q302" s="22"/>
      <c r="R302" s="22"/>
      <c r="S302" s="22">
        <v>17</v>
      </c>
      <c r="T302" s="84">
        <v>2080</v>
      </c>
      <c r="U302" s="23">
        <f t="shared" ref="U302:U346" si="32">T302*S302</f>
        <v>35360</v>
      </c>
      <c r="V302" s="23">
        <f t="shared" ref="V302:V346" si="33">SUM(K302:R302)</f>
        <v>337</v>
      </c>
      <c r="W302" s="23">
        <f t="shared" ref="W302:W320" si="34">V302+U302</f>
        <v>35697</v>
      </c>
      <c r="X302" s="24">
        <f t="shared" ref="X302:X320" si="35">IF(W302&gt;0,IF(W302&lt;=3500,W302,3500),IF(W302&gt;0,IF(W302&lt;=1500,W302,1500),0))</f>
        <v>3500</v>
      </c>
      <c r="Y302" s="23">
        <f t="shared" ref="Y302:Y320" si="36">W302-X302</f>
        <v>32197</v>
      </c>
    </row>
    <row r="303" spans="1:56" x14ac:dyDescent="0.25">
      <c r="A303">
        <f t="shared" ref="A303:A333" si="37">A302+1</f>
        <v>3</v>
      </c>
      <c r="B303" s="57"/>
      <c r="C303" s="63"/>
      <c r="D303" s="64"/>
      <c r="E303" s="66"/>
      <c r="F303" s="66"/>
      <c r="G303" s="50"/>
      <c r="H303" s="50"/>
      <c r="I303" s="30"/>
      <c r="J303" s="50"/>
      <c r="K303" s="22"/>
      <c r="L303" s="22"/>
      <c r="M303" s="22"/>
      <c r="N303" s="22"/>
      <c r="O303" s="22"/>
      <c r="P303" s="22"/>
      <c r="Q303" s="22"/>
      <c r="R303" s="22"/>
      <c r="S303" s="22"/>
      <c r="T303" s="84">
        <v>2080</v>
      </c>
      <c r="U303" s="23">
        <f t="shared" si="32"/>
        <v>0</v>
      </c>
      <c r="V303" s="23">
        <f t="shared" si="33"/>
        <v>0</v>
      </c>
      <c r="W303" s="23">
        <f t="shared" si="34"/>
        <v>0</v>
      </c>
      <c r="X303" s="24">
        <f t="shared" si="35"/>
        <v>0</v>
      </c>
      <c r="Y303" s="23">
        <f t="shared" si="36"/>
        <v>0</v>
      </c>
    </row>
    <row r="304" spans="1:56" x14ac:dyDescent="0.25">
      <c r="A304">
        <f t="shared" si="37"/>
        <v>4</v>
      </c>
      <c r="B304" s="57"/>
      <c r="C304" s="63"/>
      <c r="D304" s="64"/>
      <c r="E304" s="66"/>
      <c r="F304" s="66"/>
      <c r="G304" s="50"/>
      <c r="H304" s="50"/>
      <c r="I304" s="30"/>
      <c r="J304" s="50"/>
      <c r="K304" s="22"/>
      <c r="L304" s="22"/>
      <c r="M304" s="22"/>
      <c r="N304" s="22"/>
      <c r="O304" s="22"/>
      <c r="P304" s="22"/>
      <c r="Q304" s="22"/>
      <c r="R304" s="22"/>
      <c r="S304" s="22"/>
      <c r="T304" s="84">
        <v>2080</v>
      </c>
      <c r="U304" s="23">
        <f t="shared" si="32"/>
        <v>0</v>
      </c>
      <c r="V304" s="23">
        <f t="shared" si="33"/>
        <v>0</v>
      </c>
      <c r="W304" s="23">
        <f t="shared" si="34"/>
        <v>0</v>
      </c>
      <c r="X304" s="24">
        <f t="shared" si="35"/>
        <v>0</v>
      </c>
      <c r="Y304" s="23">
        <f t="shared" si="36"/>
        <v>0</v>
      </c>
    </row>
    <row r="305" spans="1:25" hidden="1" x14ac:dyDescent="0.25">
      <c r="A305">
        <f t="shared" si="37"/>
        <v>5</v>
      </c>
      <c r="B305" s="57"/>
      <c r="C305" s="63"/>
      <c r="D305" s="64"/>
      <c r="E305" s="66"/>
      <c r="F305" s="66"/>
      <c r="G305" s="67"/>
      <c r="H305" s="50"/>
      <c r="I305" s="30"/>
      <c r="J305" s="50"/>
      <c r="K305" s="22"/>
      <c r="L305" s="22"/>
      <c r="M305" s="22"/>
      <c r="N305" s="22"/>
      <c r="O305" s="22"/>
      <c r="P305" s="22"/>
      <c r="Q305" s="22"/>
      <c r="R305" s="22"/>
      <c r="S305" s="22"/>
      <c r="T305" s="84">
        <v>2080</v>
      </c>
      <c r="U305" s="23">
        <f t="shared" si="32"/>
        <v>0</v>
      </c>
      <c r="V305" s="23">
        <f t="shared" si="33"/>
        <v>0</v>
      </c>
      <c r="W305" s="23">
        <f t="shared" si="34"/>
        <v>0</v>
      </c>
      <c r="X305" s="24">
        <f t="shared" si="35"/>
        <v>0</v>
      </c>
      <c r="Y305" s="23">
        <f t="shared" si="36"/>
        <v>0</v>
      </c>
    </row>
    <row r="306" spans="1:25" hidden="1" x14ac:dyDescent="0.25">
      <c r="A306">
        <f t="shared" si="37"/>
        <v>6</v>
      </c>
      <c r="B306" s="57"/>
      <c r="C306" s="63"/>
      <c r="D306" s="64"/>
      <c r="E306" s="66"/>
      <c r="F306" s="66"/>
      <c r="G306" s="67"/>
      <c r="H306" s="50"/>
      <c r="I306" s="30"/>
      <c r="J306" s="50"/>
      <c r="K306" s="22"/>
      <c r="L306" s="22"/>
      <c r="M306" s="22"/>
      <c r="N306" s="22"/>
      <c r="O306" s="22"/>
      <c r="P306" s="22"/>
      <c r="Q306" s="22"/>
      <c r="R306" s="22"/>
      <c r="S306" s="22"/>
      <c r="T306" s="84">
        <v>2080</v>
      </c>
      <c r="U306" s="23">
        <f t="shared" si="32"/>
        <v>0</v>
      </c>
      <c r="V306" s="23">
        <f t="shared" si="33"/>
        <v>0</v>
      </c>
      <c r="W306" s="23">
        <f t="shared" si="34"/>
        <v>0</v>
      </c>
      <c r="X306" s="24">
        <f t="shared" si="35"/>
        <v>0</v>
      </c>
      <c r="Y306" s="23">
        <f t="shared" si="36"/>
        <v>0</v>
      </c>
    </row>
    <row r="307" spans="1:25" hidden="1" x14ac:dyDescent="0.25">
      <c r="A307">
        <f t="shared" si="37"/>
        <v>7</v>
      </c>
      <c r="B307" s="57"/>
      <c r="C307" s="63"/>
      <c r="D307" s="64"/>
      <c r="E307" s="66"/>
      <c r="F307" s="66"/>
      <c r="G307" s="67"/>
      <c r="H307" s="50"/>
      <c r="I307" s="30"/>
      <c r="J307" s="50"/>
      <c r="K307" s="22"/>
      <c r="L307" s="22"/>
      <c r="M307" s="22"/>
      <c r="N307" s="22"/>
      <c r="O307" s="22"/>
      <c r="P307" s="22"/>
      <c r="Q307" s="22"/>
      <c r="R307" s="22"/>
      <c r="S307" s="22"/>
      <c r="T307" s="84">
        <v>2080</v>
      </c>
      <c r="U307" s="23">
        <f t="shared" si="32"/>
        <v>0</v>
      </c>
      <c r="V307" s="23">
        <f t="shared" si="33"/>
        <v>0</v>
      </c>
      <c r="W307" s="23">
        <f t="shared" si="34"/>
        <v>0</v>
      </c>
      <c r="X307" s="24">
        <f t="shared" si="35"/>
        <v>0</v>
      </c>
      <c r="Y307" s="23">
        <f t="shared" si="36"/>
        <v>0</v>
      </c>
    </row>
    <row r="308" spans="1:25" hidden="1" x14ac:dyDescent="0.25">
      <c r="A308">
        <f t="shared" si="37"/>
        <v>8</v>
      </c>
      <c r="B308" s="57"/>
      <c r="C308" s="63"/>
      <c r="D308" s="64"/>
      <c r="E308" s="66"/>
      <c r="F308" s="66"/>
      <c r="G308" s="67"/>
      <c r="H308" s="50"/>
      <c r="I308" s="30"/>
      <c r="J308" s="50"/>
      <c r="K308" s="22"/>
      <c r="L308" s="22"/>
      <c r="M308" s="22"/>
      <c r="N308" s="22"/>
      <c r="O308" s="22"/>
      <c r="P308" s="22"/>
      <c r="Q308" s="22"/>
      <c r="R308" s="22"/>
      <c r="S308" s="22"/>
      <c r="T308" s="84">
        <v>2080</v>
      </c>
      <c r="U308" s="23">
        <f t="shared" si="32"/>
        <v>0</v>
      </c>
      <c r="V308" s="23">
        <f t="shared" si="33"/>
        <v>0</v>
      </c>
      <c r="W308" s="23">
        <f t="shared" si="34"/>
        <v>0</v>
      </c>
      <c r="X308" s="24">
        <f t="shared" si="35"/>
        <v>0</v>
      </c>
      <c r="Y308" s="23">
        <f t="shared" si="36"/>
        <v>0</v>
      </c>
    </row>
    <row r="309" spans="1:25" hidden="1" x14ac:dyDescent="0.25">
      <c r="A309">
        <f t="shared" si="37"/>
        <v>9</v>
      </c>
      <c r="B309" s="57"/>
      <c r="C309" s="63"/>
      <c r="D309" s="64"/>
      <c r="E309" s="66"/>
      <c r="F309" s="66"/>
      <c r="G309" s="67"/>
      <c r="H309" s="50"/>
      <c r="I309" s="30"/>
      <c r="J309" s="50"/>
      <c r="K309" s="22"/>
      <c r="L309" s="22"/>
      <c r="M309" s="22"/>
      <c r="N309" s="22"/>
      <c r="O309" s="22"/>
      <c r="P309" s="22"/>
      <c r="Q309" s="22"/>
      <c r="R309" s="22"/>
      <c r="S309" s="22"/>
      <c r="T309" s="84">
        <v>2080</v>
      </c>
      <c r="U309" s="23">
        <f t="shared" si="32"/>
        <v>0</v>
      </c>
      <c r="V309" s="23">
        <f t="shared" si="33"/>
        <v>0</v>
      </c>
      <c r="W309" s="23">
        <f t="shared" si="34"/>
        <v>0</v>
      </c>
      <c r="X309" s="24">
        <f t="shared" si="35"/>
        <v>0</v>
      </c>
      <c r="Y309" s="23">
        <f t="shared" si="36"/>
        <v>0</v>
      </c>
    </row>
    <row r="310" spans="1:25" hidden="1" x14ac:dyDescent="0.25">
      <c r="A310">
        <f t="shared" si="37"/>
        <v>10</v>
      </c>
      <c r="B310" s="57"/>
      <c r="C310" s="63"/>
      <c r="D310" s="64"/>
      <c r="E310" s="66"/>
      <c r="F310" s="66"/>
      <c r="G310" s="67"/>
      <c r="H310" s="50"/>
      <c r="I310" s="30"/>
      <c r="J310" s="50"/>
      <c r="K310" s="22"/>
      <c r="L310" s="22"/>
      <c r="M310" s="22"/>
      <c r="N310" s="22"/>
      <c r="O310" s="22"/>
      <c r="P310" s="22"/>
      <c r="Q310" s="22"/>
      <c r="R310" s="22"/>
      <c r="S310" s="22"/>
      <c r="T310" s="84">
        <v>2080</v>
      </c>
      <c r="U310" s="23">
        <f t="shared" si="32"/>
        <v>0</v>
      </c>
      <c r="V310" s="23">
        <f t="shared" si="33"/>
        <v>0</v>
      </c>
      <c r="W310" s="23">
        <f t="shared" si="34"/>
        <v>0</v>
      </c>
      <c r="X310" s="24">
        <f t="shared" si="35"/>
        <v>0</v>
      </c>
      <c r="Y310" s="23">
        <f t="shared" si="36"/>
        <v>0</v>
      </c>
    </row>
    <row r="311" spans="1:25" hidden="1" x14ac:dyDescent="0.25">
      <c r="A311">
        <f t="shared" si="37"/>
        <v>11</v>
      </c>
      <c r="B311" s="57"/>
      <c r="C311" s="63"/>
      <c r="D311" s="65"/>
      <c r="E311" s="66"/>
      <c r="F311" s="66"/>
      <c r="G311" s="67"/>
      <c r="H311" s="50"/>
      <c r="I311" s="30"/>
      <c r="J311" s="50"/>
      <c r="K311" s="22"/>
      <c r="L311" s="22"/>
      <c r="M311" s="22"/>
      <c r="N311" s="22"/>
      <c r="O311" s="22"/>
      <c r="P311" s="22"/>
      <c r="Q311" s="22"/>
      <c r="R311" s="22"/>
      <c r="S311" s="22"/>
      <c r="T311" s="84">
        <v>2080</v>
      </c>
      <c r="U311" s="23">
        <f t="shared" si="32"/>
        <v>0</v>
      </c>
      <c r="V311" s="23">
        <f t="shared" si="33"/>
        <v>0</v>
      </c>
      <c r="W311" s="23">
        <f t="shared" si="34"/>
        <v>0</v>
      </c>
      <c r="X311" s="24">
        <f t="shared" si="35"/>
        <v>0</v>
      </c>
      <c r="Y311" s="23">
        <f t="shared" si="36"/>
        <v>0</v>
      </c>
    </row>
    <row r="312" spans="1:25" hidden="1" x14ac:dyDescent="0.25">
      <c r="A312">
        <f t="shared" si="37"/>
        <v>12</v>
      </c>
      <c r="B312" s="57"/>
      <c r="C312" s="63"/>
      <c r="D312" s="65"/>
      <c r="E312" s="66"/>
      <c r="F312" s="66"/>
      <c r="G312" s="67"/>
      <c r="H312" s="50"/>
      <c r="I312" s="30"/>
      <c r="J312" s="50"/>
      <c r="K312" s="22"/>
      <c r="L312" s="22"/>
      <c r="M312" s="22"/>
      <c r="N312" s="22"/>
      <c r="O312" s="22"/>
      <c r="P312" s="22"/>
      <c r="Q312" s="22"/>
      <c r="R312" s="22"/>
      <c r="S312" s="22"/>
      <c r="T312" s="84">
        <v>2080</v>
      </c>
      <c r="U312" s="23">
        <f t="shared" si="32"/>
        <v>0</v>
      </c>
      <c r="V312" s="23">
        <f t="shared" si="33"/>
        <v>0</v>
      </c>
      <c r="W312" s="23">
        <f t="shared" si="34"/>
        <v>0</v>
      </c>
      <c r="X312" s="24">
        <f t="shared" si="35"/>
        <v>0</v>
      </c>
      <c r="Y312" s="23">
        <f t="shared" si="36"/>
        <v>0</v>
      </c>
    </row>
    <row r="313" spans="1:25" hidden="1" x14ac:dyDescent="0.25">
      <c r="A313">
        <f t="shared" si="37"/>
        <v>13</v>
      </c>
      <c r="B313" s="57"/>
      <c r="C313" s="63"/>
      <c r="D313" s="65"/>
      <c r="E313" s="66"/>
      <c r="F313" s="66"/>
      <c r="G313" s="67"/>
      <c r="H313" s="50"/>
      <c r="I313" s="30"/>
      <c r="J313" s="50"/>
      <c r="K313" s="22"/>
      <c r="L313" s="22"/>
      <c r="M313" s="22"/>
      <c r="N313" s="22"/>
      <c r="O313" s="22"/>
      <c r="P313" s="22"/>
      <c r="Q313" s="22"/>
      <c r="R313" s="22"/>
      <c r="S313" s="22"/>
      <c r="T313" s="84">
        <v>2080</v>
      </c>
      <c r="U313" s="23">
        <f t="shared" si="32"/>
        <v>0</v>
      </c>
      <c r="V313" s="23">
        <f t="shared" si="33"/>
        <v>0</v>
      </c>
      <c r="W313" s="23">
        <f t="shared" si="34"/>
        <v>0</v>
      </c>
      <c r="X313" s="24">
        <f t="shared" si="35"/>
        <v>0</v>
      </c>
      <c r="Y313" s="23">
        <f t="shared" si="36"/>
        <v>0</v>
      </c>
    </row>
    <row r="314" spans="1:25" hidden="1" x14ac:dyDescent="0.25">
      <c r="A314">
        <f t="shared" si="37"/>
        <v>14</v>
      </c>
      <c r="B314" s="57"/>
      <c r="C314" s="63"/>
      <c r="D314" s="65"/>
      <c r="E314" s="66"/>
      <c r="F314" s="66"/>
      <c r="G314" s="67"/>
      <c r="H314" s="50"/>
      <c r="I314" s="30"/>
      <c r="J314" s="50"/>
      <c r="K314" s="22"/>
      <c r="L314" s="22"/>
      <c r="M314" s="22"/>
      <c r="N314" s="22"/>
      <c r="O314" s="22"/>
      <c r="P314" s="22"/>
      <c r="Q314" s="22"/>
      <c r="R314" s="22"/>
      <c r="S314" s="22"/>
      <c r="T314" s="84">
        <v>2080</v>
      </c>
      <c r="U314" s="23">
        <f t="shared" si="32"/>
        <v>0</v>
      </c>
      <c r="V314" s="23">
        <f t="shared" si="33"/>
        <v>0</v>
      </c>
      <c r="W314" s="23">
        <f t="shared" si="34"/>
        <v>0</v>
      </c>
      <c r="X314" s="24">
        <f t="shared" si="35"/>
        <v>0</v>
      </c>
      <c r="Y314" s="23">
        <f t="shared" si="36"/>
        <v>0</v>
      </c>
    </row>
    <row r="315" spans="1:25" hidden="1" x14ac:dyDescent="0.25">
      <c r="A315">
        <f t="shared" si="37"/>
        <v>15</v>
      </c>
      <c r="B315" s="57"/>
      <c r="C315" s="63"/>
      <c r="D315" s="65"/>
      <c r="E315" s="66"/>
      <c r="F315" s="66"/>
      <c r="G315" s="67"/>
      <c r="H315" s="50"/>
      <c r="I315" s="30"/>
      <c r="J315" s="50"/>
      <c r="K315" s="22"/>
      <c r="L315" s="22"/>
      <c r="M315" s="22"/>
      <c r="N315" s="22"/>
      <c r="O315" s="22"/>
      <c r="P315" s="22"/>
      <c r="Q315" s="22"/>
      <c r="R315" s="22"/>
      <c r="S315" s="22"/>
      <c r="T315" s="84">
        <v>2080</v>
      </c>
      <c r="U315" s="23">
        <f t="shared" si="32"/>
        <v>0</v>
      </c>
      <c r="V315" s="23">
        <f t="shared" si="33"/>
        <v>0</v>
      </c>
      <c r="W315" s="23">
        <f t="shared" si="34"/>
        <v>0</v>
      </c>
      <c r="X315" s="24">
        <f t="shared" si="35"/>
        <v>0</v>
      </c>
      <c r="Y315" s="23">
        <f t="shared" si="36"/>
        <v>0</v>
      </c>
    </row>
    <row r="316" spans="1:25" hidden="1" x14ac:dyDescent="0.25">
      <c r="A316">
        <f t="shared" si="37"/>
        <v>16</v>
      </c>
      <c r="B316" s="57"/>
      <c r="C316" s="63"/>
      <c r="D316" s="65"/>
      <c r="E316" s="66"/>
      <c r="F316" s="66"/>
      <c r="G316" s="67"/>
      <c r="H316" s="50"/>
      <c r="I316" s="30"/>
      <c r="J316" s="50"/>
      <c r="K316" s="22"/>
      <c r="L316" s="22"/>
      <c r="M316" s="22"/>
      <c r="N316" s="22"/>
      <c r="O316" s="22"/>
      <c r="P316" s="22"/>
      <c r="Q316" s="22"/>
      <c r="R316" s="22"/>
      <c r="S316" s="22"/>
      <c r="T316" s="84">
        <v>2080</v>
      </c>
      <c r="U316" s="23">
        <f t="shared" si="32"/>
        <v>0</v>
      </c>
      <c r="V316" s="23">
        <f t="shared" si="33"/>
        <v>0</v>
      </c>
      <c r="W316" s="23">
        <f t="shared" si="34"/>
        <v>0</v>
      </c>
      <c r="X316" s="24">
        <f t="shared" si="35"/>
        <v>0</v>
      </c>
      <c r="Y316" s="23">
        <f t="shared" si="36"/>
        <v>0</v>
      </c>
    </row>
    <row r="317" spans="1:25" hidden="1" x14ac:dyDescent="0.25">
      <c r="A317">
        <f t="shared" si="37"/>
        <v>17</v>
      </c>
      <c r="B317" s="57"/>
      <c r="C317" s="63"/>
      <c r="D317" s="65"/>
      <c r="E317" s="66"/>
      <c r="F317" s="66"/>
      <c r="G317" s="67"/>
      <c r="H317" s="50"/>
      <c r="I317" s="30"/>
      <c r="J317" s="50"/>
      <c r="K317" s="22"/>
      <c r="L317" s="22"/>
      <c r="M317" s="22"/>
      <c r="N317" s="22"/>
      <c r="O317" s="22"/>
      <c r="P317" s="22"/>
      <c r="Q317" s="22"/>
      <c r="R317" s="22"/>
      <c r="S317" s="22"/>
      <c r="T317" s="84">
        <v>2080</v>
      </c>
      <c r="U317" s="23">
        <f t="shared" si="32"/>
        <v>0</v>
      </c>
      <c r="V317" s="23">
        <f t="shared" si="33"/>
        <v>0</v>
      </c>
      <c r="W317" s="23">
        <f t="shared" si="34"/>
        <v>0</v>
      </c>
      <c r="X317" s="24">
        <f t="shared" si="35"/>
        <v>0</v>
      </c>
      <c r="Y317" s="23">
        <f t="shared" si="36"/>
        <v>0</v>
      </c>
    </row>
    <row r="318" spans="1:25" hidden="1" x14ac:dyDescent="0.25">
      <c r="A318">
        <f t="shared" si="37"/>
        <v>18</v>
      </c>
      <c r="B318" s="57"/>
      <c r="C318" s="63"/>
      <c r="D318" s="65"/>
      <c r="E318" s="66"/>
      <c r="F318" s="66"/>
      <c r="G318" s="67"/>
      <c r="H318" s="50"/>
      <c r="I318" s="30"/>
      <c r="J318" s="50"/>
      <c r="K318" s="22"/>
      <c r="L318" s="22"/>
      <c r="M318" s="22"/>
      <c r="N318" s="22"/>
      <c r="O318" s="22"/>
      <c r="P318" s="22"/>
      <c r="Q318" s="22"/>
      <c r="R318" s="22"/>
      <c r="S318" s="22"/>
      <c r="T318" s="84">
        <v>2080</v>
      </c>
      <c r="U318" s="23">
        <f t="shared" si="32"/>
        <v>0</v>
      </c>
      <c r="V318" s="23">
        <f t="shared" si="33"/>
        <v>0</v>
      </c>
      <c r="W318" s="23">
        <f t="shared" si="34"/>
        <v>0</v>
      </c>
      <c r="X318" s="24">
        <f t="shared" si="35"/>
        <v>0</v>
      </c>
      <c r="Y318" s="23">
        <f t="shared" si="36"/>
        <v>0</v>
      </c>
    </row>
    <row r="319" spans="1:25" hidden="1" x14ac:dyDescent="0.25">
      <c r="A319">
        <f t="shared" si="37"/>
        <v>19</v>
      </c>
      <c r="B319" s="57"/>
      <c r="C319" s="63"/>
      <c r="D319" s="65"/>
      <c r="E319" s="66"/>
      <c r="F319" s="66"/>
      <c r="G319" s="67"/>
      <c r="H319" s="50"/>
      <c r="I319" s="30"/>
      <c r="J319" s="50"/>
      <c r="K319" s="22"/>
      <c r="L319" s="22"/>
      <c r="M319" s="22"/>
      <c r="N319" s="22"/>
      <c r="O319" s="22"/>
      <c r="P319" s="22"/>
      <c r="Q319" s="22"/>
      <c r="R319" s="22"/>
      <c r="S319" s="22"/>
      <c r="T319" s="84">
        <v>2080</v>
      </c>
      <c r="U319" s="23">
        <f t="shared" si="32"/>
        <v>0</v>
      </c>
      <c r="V319" s="23">
        <f t="shared" si="33"/>
        <v>0</v>
      </c>
      <c r="W319" s="23">
        <f t="shared" si="34"/>
        <v>0</v>
      </c>
      <c r="X319" s="24">
        <f t="shared" si="35"/>
        <v>0</v>
      </c>
      <c r="Y319" s="23">
        <f t="shared" si="36"/>
        <v>0</v>
      </c>
    </row>
    <row r="320" spans="1:25" hidden="1" x14ac:dyDescent="0.25">
      <c r="A320">
        <f t="shared" si="37"/>
        <v>20</v>
      </c>
      <c r="B320" s="57"/>
      <c r="C320" s="63"/>
      <c r="D320" s="65"/>
      <c r="E320" s="66"/>
      <c r="F320" s="66"/>
      <c r="G320" s="67"/>
      <c r="H320" s="50"/>
      <c r="I320" s="30"/>
      <c r="J320" s="50"/>
      <c r="K320" s="22"/>
      <c r="L320" s="22"/>
      <c r="M320" s="22"/>
      <c r="N320" s="22"/>
      <c r="O320" s="22"/>
      <c r="P320" s="22"/>
      <c r="Q320" s="22"/>
      <c r="R320" s="22"/>
      <c r="S320" s="22"/>
      <c r="T320" s="84">
        <v>2080</v>
      </c>
      <c r="U320" s="23">
        <f t="shared" si="32"/>
        <v>0</v>
      </c>
      <c r="V320" s="23">
        <f t="shared" si="33"/>
        <v>0</v>
      </c>
      <c r="W320" s="23">
        <f t="shared" si="34"/>
        <v>0</v>
      </c>
      <c r="X320" s="24">
        <f t="shared" si="35"/>
        <v>0</v>
      </c>
      <c r="Y320" s="23">
        <f t="shared" si="36"/>
        <v>0</v>
      </c>
    </row>
    <row r="321" spans="1:25" hidden="1" x14ac:dyDescent="0.25">
      <c r="A321">
        <f t="shared" si="37"/>
        <v>21</v>
      </c>
      <c r="B321" s="57"/>
      <c r="C321" s="63"/>
      <c r="D321" s="65"/>
      <c r="E321" s="66"/>
      <c r="F321" s="66"/>
      <c r="G321" s="67"/>
      <c r="H321" s="50"/>
      <c r="I321" s="30"/>
      <c r="J321" s="50"/>
      <c r="K321" s="22"/>
      <c r="L321" s="22"/>
      <c r="M321" s="22"/>
      <c r="N321" s="22"/>
      <c r="O321" s="22"/>
      <c r="P321" s="22"/>
      <c r="Q321" s="22"/>
      <c r="R321" s="22"/>
      <c r="S321" s="22"/>
      <c r="T321" s="84">
        <v>2080</v>
      </c>
      <c r="U321" s="23">
        <f t="shared" si="32"/>
        <v>0</v>
      </c>
      <c r="V321" s="23">
        <f t="shared" si="33"/>
        <v>0</v>
      </c>
      <c r="W321" s="23">
        <f t="shared" ref="W321:W323" si="38">V321+U321</f>
        <v>0</v>
      </c>
      <c r="X321" s="18">
        <f t="shared" ref="X321:X323" si="39">IF(W321&gt;0,IF(W321&lt;=3500,W321,3500),IF(W321&gt;0,IF(W321&lt;=1500,W321,1500),0))</f>
        <v>0</v>
      </c>
      <c r="Y321" s="15">
        <f t="shared" si="31"/>
        <v>0</v>
      </c>
    </row>
    <row r="322" spans="1:25" hidden="1" x14ac:dyDescent="0.25">
      <c r="A322">
        <f t="shared" si="37"/>
        <v>22</v>
      </c>
      <c r="B322" s="57"/>
      <c r="C322" s="63"/>
      <c r="D322" s="65"/>
      <c r="E322" s="66"/>
      <c r="F322" s="66"/>
      <c r="G322" s="67"/>
      <c r="H322" s="50"/>
      <c r="I322" s="30"/>
      <c r="J322" s="50"/>
      <c r="K322" s="22"/>
      <c r="L322" s="22"/>
      <c r="M322" s="22"/>
      <c r="N322" s="22"/>
      <c r="O322" s="22"/>
      <c r="P322" s="22"/>
      <c r="Q322" s="22"/>
      <c r="R322" s="22"/>
      <c r="S322" s="22"/>
      <c r="T322" s="84">
        <v>2080</v>
      </c>
      <c r="U322" s="23">
        <f t="shared" si="32"/>
        <v>0</v>
      </c>
      <c r="V322" s="23">
        <f t="shared" si="33"/>
        <v>0</v>
      </c>
      <c r="W322" s="23">
        <f t="shared" si="38"/>
        <v>0</v>
      </c>
      <c r="X322" s="18">
        <f t="shared" si="39"/>
        <v>0</v>
      </c>
      <c r="Y322" s="15">
        <f t="shared" si="31"/>
        <v>0</v>
      </c>
    </row>
    <row r="323" spans="1:25" hidden="1" x14ac:dyDescent="0.25">
      <c r="A323">
        <f t="shared" si="37"/>
        <v>23</v>
      </c>
      <c r="B323" s="57"/>
      <c r="C323" s="63"/>
      <c r="D323" s="65"/>
      <c r="E323" s="66"/>
      <c r="F323" s="66"/>
      <c r="G323" s="67"/>
      <c r="H323" s="50"/>
      <c r="I323" s="30"/>
      <c r="J323" s="50"/>
      <c r="K323" s="22"/>
      <c r="L323" s="22"/>
      <c r="M323" s="22"/>
      <c r="N323" s="22"/>
      <c r="O323" s="22"/>
      <c r="P323" s="22"/>
      <c r="Q323" s="22"/>
      <c r="R323" s="22"/>
      <c r="S323" s="22"/>
      <c r="T323" s="84">
        <v>2080</v>
      </c>
      <c r="U323" s="23">
        <f t="shared" si="32"/>
        <v>0</v>
      </c>
      <c r="V323" s="23">
        <f t="shared" si="33"/>
        <v>0</v>
      </c>
      <c r="W323" s="23">
        <f t="shared" si="38"/>
        <v>0</v>
      </c>
      <c r="X323" s="18">
        <f t="shared" si="39"/>
        <v>0</v>
      </c>
      <c r="Y323" s="15">
        <f t="shared" si="31"/>
        <v>0</v>
      </c>
    </row>
    <row r="324" spans="1:25" hidden="1" x14ac:dyDescent="0.25">
      <c r="A324">
        <f t="shared" si="37"/>
        <v>24</v>
      </c>
      <c r="B324" s="57"/>
      <c r="C324" s="63"/>
      <c r="D324" s="65"/>
      <c r="E324" s="66"/>
      <c r="F324" s="66"/>
      <c r="G324" s="67"/>
      <c r="H324" s="50"/>
      <c r="I324" s="30"/>
      <c r="J324" s="50"/>
      <c r="K324" s="22"/>
      <c r="L324" s="22"/>
      <c r="M324" s="22"/>
      <c r="N324" s="22"/>
      <c r="O324" s="22"/>
      <c r="P324" s="22"/>
      <c r="Q324" s="22"/>
      <c r="R324" s="22"/>
      <c r="S324" s="22"/>
      <c r="T324" s="84">
        <v>2080</v>
      </c>
      <c r="U324" s="23">
        <f t="shared" si="32"/>
        <v>0</v>
      </c>
      <c r="V324" s="23">
        <f t="shared" si="33"/>
        <v>0</v>
      </c>
      <c r="W324" s="23">
        <f t="shared" ref="W324:W346" si="40">V324+U324</f>
        <v>0</v>
      </c>
      <c r="X324" s="18">
        <f t="shared" ref="X324:X346" si="41">IF(W324&gt;0,IF(W324&lt;=3500,W324,3500),IF(W324&gt;0,IF(W324&lt;=1500,W324,1500),0))</f>
        <v>0</v>
      </c>
      <c r="Y324" s="15">
        <f t="shared" ref="Y324:Y346" si="42">W324-X324</f>
        <v>0</v>
      </c>
    </row>
    <row r="325" spans="1:25" hidden="1" x14ac:dyDescent="0.25">
      <c r="A325">
        <f t="shared" si="37"/>
        <v>25</v>
      </c>
      <c r="B325" s="57"/>
      <c r="C325" s="63"/>
      <c r="D325" s="65"/>
      <c r="E325" s="66"/>
      <c r="F325" s="66"/>
      <c r="G325" s="67"/>
      <c r="H325" s="50"/>
      <c r="I325" s="30"/>
      <c r="J325" s="50"/>
      <c r="K325" s="22"/>
      <c r="L325" s="22"/>
      <c r="M325" s="22"/>
      <c r="N325" s="22"/>
      <c r="O325" s="22"/>
      <c r="P325" s="22"/>
      <c r="Q325" s="22"/>
      <c r="R325" s="22"/>
      <c r="S325" s="22"/>
      <c r="T325" s="84">
        <v>2080</v>
      </c>
      <c r="U325" s="23">
        <f t="shared" si="32"/>
        <v>0</v>
      </c>
      <c r="V325" s="23">
        <f t="shared" si="33"/>
        <v>0</v>
      </c>
      <c r="W325" s="23">
        <f t="shared" si="40"/>
        <v>0</v>
      </c>
      <c r="X325" s="18">
        <f t="shared" si="41"/>
        <v>0</v>
      </c>
      <c r="Y325" s="15">
        <f t="shared" si="42"/>
        <v>0</v>
      </c>
    </row>
    <row r="326" spans="1:25" hidden="1" x14ac:dyDescent="0.25">
      <c r="A326">
        <f t="shared" si="37"/>
        <v>26</v>
      </c>
      <c r="B326" s="57"/>
      <c r="C326" s="63"/>
      <c r="D326" s="65"/>
      <c r="E326" s="66"/>
      <c r="F326" s="66"/>
      <c r="G326" s="67"/>
      <c r="H326" s="50"/>
      <c r="I326" s="30"/>
      <c r="J326" s="50"/>
      <c r="K326" s="22"/>
      <c r="L326" s="22"/>
      <c r="M326" s="22"/>
      <c r="N326" s="22"/>
      <c r="O326" s="22"/>
      <c r="P326" s="22"/>
      <c r="Q326" s="22"/>
      <c r="R326" s="22"/>
      <c r="S326" s="22"/>
      <c r="T326" s="84">
        <v>2080</v>
      </c>
      <c r="U326" s="23">
        <f t="shared" si="32"/>
        <v>0</v>
      </c>
      <c r="V326" s="23">
        <f t="shared" si="33"/>
        <v>0</v>
      </c>
      <c r="W326" s="23">
        <f t="shared" ref="W326:W331" si="43">V326+U326</f>
        <v>0</v>
      </c>
      <c r="X326" s="18">
        <f t="shared" ref="X326:X331" si="44">IF(W326&gt;0,IF(W326&lt;=3500,W326,3500),IF(W326&gt;0,IF(W326&lt;=1500,W326,1500),0))</f>
        <v>0</v>
      </c>
      <c r="Y326" s="15">
        <f t="shared" ref="Y326:Y331" si="45">W326-X326</f>
        <v>0</v>
      </c>
    </row>
    <row r="327" spans="1:25" hidden="1" x14ac:dyDescent="0.25">
      <c r="A327">
        <f t="shared" si="37"/>
        <v>27</v>
      </c>
      <c r="B327" s="57"/>
      <c r="C327" s="63"/>
      <c r="D327" s="65"/>
      <c r="E327" s="66"/>
      <c r="F327" s="66"/>
      <c r="G327" s="67"/>
      <c r="H327" s="50"/>
      <c r="I327" s="30"/>
      <c r="J327" s="50"/>
      <c r="K327" s="22"/>
      <c r="L327" s="22"/>
      <c r="M327" s="22"/>
      <c r="N327" s="22"/>
      <c r="O327" s="22"/>
      <c r="P327" s="22"/>
      <c r="Q327" s="22"/>
      <c r="R327" s="22"/>
      <c r="S327" s="22"/>
      <c r="T327" s="84">
        <v>2080</v>
      </c>
      <c r="U327" s="23">
        <f t="shared" si="32"/>
        <v>0</v>
      </c>
      <c r="V327" s="23">
        <f t="shared" si="33"/>
        <v>0</v>
      </c>
      <c r="W327" s="23">
        <f t="shared" si="43"/>
        <v>0</v>
      </c>
      <c r="X327" s="18">
        <f t="shared" si="44"/>
        <v>0</v>
      </c>
      <c r="Y327" s="15">
        <f t="shared" si="45"/>
        <v>0</v>
      </c>
    </row>
    <row r="328" spans="1:25" hidden="1" x14ac:dyDescent="0.25">
      <c r="A328">
        <f t="shared" si="37"/>
        <v>28</v>
      </c>
      <c r="B328" s="57"/>
      <c r="C328" s="63"/>
      <c r="D328" s="65"/>
      <c r="E328" s="66"/>
      <c r="F328" s="66"/>
      <c r="G328" s="67"/>
      <c r="H328" s="50"/>
      <c r="I328" s="30"/>
      <c r="J328" s="50"/>
      <c r="K328" s="22"/>
      <c r="L328" s="22"/>
      <c r="M328" s="22"/>
      <c r="N328" s="22"/>
      <c r="O328" s="22"/>
      <c r="P328" s="22"/>
      <c r="Q328" s="22"/>
      <c r="R328" s="22"/>
      <c r="S328" s="22"/>
      <c r="T328" s="84">
        <v>2080</v>
      </c>
      <c r="U328" s="23">
        <f t="shared" si="32"/>
        <v>0</v>
      </c>
      <c r="V328" s="23">
        <f t="shared" si="33"/>
        <v>0</v>
      </c>
      <c r="W328" s="23">
        <f t="shared" si="43"/>
        <v>0</v>
      </c>
      <c r="X328" s="18">
        <f t="shared" si="44"/>
        <v>0</v>
      </c>
      <c r="Y328" s="15">
        <f t="shared" si="45"/>
        <v>0</v>
      </c>
    </row>
    <row r="329" spans="1:25" hidden="1" x14ac:dyDescent="0.25">
      <c r="A329">
        <f t="shared" si="37"/>
        <v>29</v>
      </c>
      <c r="B329" s="57"/>
      <c r="C329" s="63"/>
      <c r="D329" s="65"/>
      <c r="E329" s="66"/>
      <c r="F329" s="66"/>
      <c r="G329" s="67"/>
      <c r="H329" s="50"/>
      <c r="I329" s="30"/>
      <c r="J329" s="50"/>
      <c r="K329" s="22"/>
      <c r="L329" s="22"/>
      <c r="M329" s="22"/>
      <c r="N329" s="22"/>
      <c r="O329" s="22"/>
      <c r="P329" s="22"/>
      <c r="Q329" s="22"/>
      <c r="R329" s="22"/>
      <c r="S329" s="22"/>
      <c r="T329" s="84">
        <v>2080</v>
      </c>
      <c r="U329" s="23">
        <f t="shared" si="32"/>
        <v>0</v>
      </c>
      <c r="V329" s="23">
        <f t="shared" si="33"/>
        <v>0</v>
      </c>
      <c r="W329" s="23">
        <f t="shared" si="43"/>
        <v>0</v>
      </c>
      <c r="X329" s="18">
        <f t="shared" si="44"/>
        <v>0</v>
      </c>
      <c r="Y329" s="15">
        <f t="shared" si="45"/>
        <v>0</v>
      </c>
    </row>
    <row r="330" spans="1:25" hidden="1" x14ac:dyDescent="0.25">
      <c r="A330">
        <f t="shared" si="37"/>
        <v>30</v>
      </c>
      <c r="B330" s="57"/>
      <c r="C330" s="63"/>
      <c r="D330" s="65"/>
      <c r="E330" s="66"/>
      <c r="F330" s="66"/>
      <c r="G330" s="67"/>
      <c r="H330" s="50"/>
      <c r="I330" s="30"/>
      <c r="J330" s="50"/>
      <c r="K330" s="22"/>
      <c r="L330" s="22"/>
      <c r="M330" s="22"/>
      <c r="N330" s="22"/>
      <c r="O330" s="22"/>
      <c r="P330" s="22"/>
      <c r="Q330" s="22"/>
      <c r="R330" s="22"/>
      <c r="S330" s="22"/>
      <c r="T330" s="84">
        <v>2080</v>
      </c>
      <c r="U330" s="23">
        <f t="shared" si="32"/>
        <v>0</v>
      </c>
      <c r="V330" s="23">
        <f t="shared" si="33"/>
        <v>0</v>
      </c>
      <c r="W330" s="23">
        <f t="shared" si="43"/>
        <v>0</v>
      </c>
      <c r="X330" s="18">
        <f t="shared" si="44"/>
        <v>0</v>
      </c>
      <c r="Y330" s="15">
        <f t="shared" si="45"/>
        <v>0</v>
      </c>
    </row>
    <row r="331" spans="1:25" hidden="1" x14ac:dyDescent="0.25">
      <c r="A331">
        <f t="shared" si="37"/>
        <v>31</v>
      </c>
      <c r="B331" s="57"/>
      <c r="C331" s="63"/>
      <c r="D331" s="65"/>
      <c r="E331" s="66"/>
      <c r="F331" s="66"/>
      <c r="G331" s="67"/>
      <c r="H331" s="50"/>
      <c r="I331" s="30"/>
      <c r="J331" s="50"/>
      <c r="K331" s="22"/>
      <c r="L331" s="22"/>
      <c r="M331" s="22"/>
      <c r="N331" s="22"/>
      <c r="O331" s="22"/>
      <c r="P331" s="22"/>
      <c r="Q331" s="22"/>
      <c r="R331" s="22"/>
      <c r="S331" s="22"/>
      <c r="T331" s="84">
        <v>2080</v>
      </c>
      <c r="U331" s="23">
        <f t="shared" si="32"/>
        <v>0</v>
      </c>
      <c r="V331" s="23">
        <f t="shared" si="33"/>
        <v>0</v>
      </c>
      <c r="W331" s="23">
        <f t="shared" si="43"/>
        <v>0</v>
      </c>
      <c r="X331" s="18">
        <f t="shared" si="44"/>
        <v>0</v>
      </c>
      <c r="Y331" s="15">
        <f t="shared" si="45"/>
        <v>0</v>
      </c>
    </row>
    <row r="332" spans="1:25" hidden="1" x14ac:dyDescent="0.25">
      <c r="A332">
        <f t="shared" si="37"/>
        <v>32</v>
      </c>
      <c r="B332" s="57"/>
      <c r="C332" s="63"/>
      <c r="D332" s="65"/>
      <c r="E332" s="66"/>
      <c r="F332" s="66"/>
      <c r="G332" s="67"/>
      <c r="H332" s="50"/>
      <c r="I332" s="30"/>
      <c r="J332" s="50"/>
      <c r="K332" s="22"/>
      <c r="L332" s="22"/>
      <c r="M332" s="22"/>
      <c r="N332" s="22"/>
      <c r="O332" s="22"/>
      <c r="P332" s="22"/>
      <c r="Q332" s="22"/>
      <c r="R332" s="22"/>
      <c r="S332" s="22"/>
      <c r="T332" s="84">
        <v>2080</v>
      </c>
      <c r="U332" s="23">
        <f t="shared" si="32"/>
        <v>0</v>
      </c>
      <c r="V332" s="23">
        <f t="shared" si="33"/>
        <v>0</v>
      </c>
      <c r="W332" s="23">
        <f t="shared" si="40"/>
        <v>0</v>
      </c>
      <c r="X332" s="18">
        <f t="shared" si="41"/>
        <v>0</v>
      </c>
      <c r="Y332" s="15">
        <f t="shared" si="42"/>
        <v>0</v>
      </c>
    </row>
    <row r="333" spans="1:25" hidden="1" x14ac:dyDescent="0.25">
      <c r="A333">
        <f t="shared" si="37"/>
        <v>33</v>
      </c>
      <c r="B333" s="57"/>
      <c r="C333" s="63"/>
      <c r="D333" s="65"/>
      <c r="E333" s="66"/>
      <c r="F333" s="66"/>
      <c r="G333" s="67"/>
      <c r="H333" s="50"/>
      <c r="I333" s="30"/>
      <c r="J333" s="50"/>
      <c r="K333" s="22"/>
      <c r="L333" s="22"/>
      <c r="M333" s="22"/>
      <c r="N333" s="22"/>
      <c r="O333" s="22"/>
      <c r="P333" s="22"/>
      <c r="Q333" s="22"/>
      <c r="R333" s="22"/>
      <c r="S333" s="22"/>
      <c r="T333" s="84">
        <v>2080</v>
      </c>
      <c r="U333" s="23">
        <f t="shared" si="32"/>
        <v>0</v>
      </c>
      <c r="V333" s="23">
        <f t="shared" si="33"/>
        <v>0</v>
      </c>
      <c r="W333" s="23">
        <f t="shared" si="40"/>
        <v>0</v>
      </c>
      <c r="X333" s="18">
        <f t="shared" si="41"/>
        <v>0</v>
      </c>
      <c r="Y333" s="15">
        <f t="shared" si="42"/>
        <v>0</v>
      </c>
    </row>
    <row r="334" spans="1:25" hidden="1" x14ac:dyDescent="0.25">
      <c r="A334">
        <f>A327+1</f>
        <v>28</v>
      </c>
      <c r="B334" s="57"/>
      <c r="C334" s="63"/>
      <c r="D334" s="65"/>
      <c r="E334" s="66"/>
      <c r="F334" s="66"/>
      <c r="G334" s="67"/>
      <c r="H334" s="50"/>
      <c r="I334" s="30"/>
      <c r="J334" s="50"/>
      <c r="K334" s="22"/>
      <c r="L334" s="22"/>
      <c r="M334" s="22"/>
      <c r="N334" s="22"/>
      <c r="O334" s="22"/>
      <c r="P334" s="22"/>
      <c r="Q334" s="22"/>
      <c r="R334" s="22"/>
      <c r="S334" s="22"/>
      <c r="T334" s="84">
        <v>2080</v>
      </c>
      <c r="U334" s="23">
        <f t="shared" si="32"/>
        <v>0</v>
      </c>
      <c r="V334" s="23">
        <f t="shared" si="33"/>
        <v>0</v>
      </c>
      <c r="W334" s="23">
        <f t="shared" ref="W334:W339" si="46">V334+U334</f>
        <v>0</v>
      </c>
      <c r="X334" s="18">
        <f t="shared" ref="X334:X339" si="47">IF(W334&gt;0,IF(W334&lt;=3500,W334,3500),IF(W334&gt;0,IF(W334&lt;=1500,W334,1500),0))</f>
        <v>0</v>
      </c>
      <c r="Y334" s="15">
        <f t="shared" ref="Y334:Y339" si="48">W334-X334</f>
        <v>0</v>
      </c>
    </row>
    <row r="335" spans="1:25" hidden="1" x14ac:dyDescent="0.25">
      <c r="A335">
        <f t="shared" ref="A335:A346" si="49">A334+1</f>
        <v>29</v>
      </c>
      <c r="B335" s="57"/>
      <c r="C335" s="63"/>
      <c r="D335" s="65"/>
      <c r="E335" s="66"/>
      <c r="F335" s="66"/>
      <c r="G335" s="67"/>
      <c r="H335" s="50"/>
      <c r="I335" s="30"/>
      <c r="J335" s="50"/>
      <c r="K335" s="22"/>
      <c r="L335" s="22"/>
      <c r="M335" s="22"/>
      <c r="N335" s="22"/>
      <c r="O335" s="22"/>
      <c r="P335" s="22"/>
      <c r="Q335" s="22"/>
      <c r="R335" s="22"/>
      <c r="S335" s="22"/>
      <c r="T335" s="84">
        <v>2080</v>
      </c>
      <c r="U335" s="23">
        <f t="shared" si="32"/>
        <v>0</v>
      </c>
      <c r="V335" s="23">
        <f t="shared" si="33"/>
        <v>0</v>
      </c>
      <c r="W335" s="23">
        <f t="shared" si="46"/>
        <v>0</v>
      </c>
      <c r="X335" s="18">
        <f t="shared" si="47"/>
        <v>0</v>
      </c>
      <c r="Y335" s="15">
        <f t="shared" si="48"/>
        <v>0</v>
      </c>
    </row>
    <row r="336" spans="1:25" hidden="1" x14ac:dyDescent="0.25">
      <c r="A336">
        <f t="shared" si="49"/>
        <v>30</v>
      </c>
      <c r="B336" s="57"/>
      <c r="C336" s="63"/>
      <c r="D336" s="65"/>
      <c r="E336" s="66"/>
      <c r="F336" s="66"/>
      <c r="G336" s="67"/>
      <c r="H336" s="50"/>
      <c r="I336" s="30"/>
      <c r="J336" s="50"/>
      <c r="K336" s="22"/>
      <c r="L336" s="22"/>
      <c r="M336" s="22"/>
      <c r="N336" s="22"/>
      <c r="O336" s="22"/>
      <c r="P336" s="22"/>
      <c r="Q336" s="22"/>
      <c r="R336" s="22"/>
      <c r="S336" s="22"/>
      <c r="T336" s="84">
        <v>2080</v>
      </c>
      <c r="U336" s="23">
        <f t="shared" si="32"/>
        <v>0</v>
      </c>
      <c r="V336" s="23">
        <f t="shared" si="33"/>
        <v>0</v>
      </c>
      <c r="W336" s="23">
        <f t="shared" si="46"/>
        <v>0</v>
      </c>
      <c r="X336" s="18">
        <f t="shared" si="47"/>
        <v>0</v>
      </c>
      <c r="Y336" s="15">
        <f t="shared" si="48"/>
        <v>0</v>
      </c>
    </row>
    <row r="337" spans="1:25" hidden="1" x14ac:dyDescent="0.25">
      <c r="A337">
        <f t="shared" si="49"/>
        <v>31</v>
      </c>
      <c r="B337" s="57"/>
      <c r="C337" s="63"/>
      <c r="D337" s="65"/>
      <c r="E337" s="66"/>
      <c r="F337" s="66"/>
      <c r="G337" s="67"/>
      <c r="H337" s="50"/>
      <c r="I337" s="30"/>
      <c r="J337" s="50"/>
      <c r="K337" s="22"/>
      <c r="L337" s="22"/>
      <c r="M337" s="22"/>
      <c r="N337" s="22"/>
      <c r="O337" s="22"/>
      <c r="P337" s="22"/>
      <c r="Q337" s="22"/>
      <c r="R337" s="22"/>
      <c r="S337" s="22"/>
      <c r="T337" s="84">
        <v>2080</v>
      </c>
      <c r="U337" s="23">
        <f t="shared" si="32"/>
        <v>0</v>
      </c>
      <c r="V337" s="23">
        <f t="shared" si="33"/>
        <v>0</v>
      </c>
      <c r="W337" s="23">
        <f t="shared" si="46"/>
        <v>0</v>
      </c>
      <c r="X337" s="18">
        <f t="shared" si="47"/>
        <v>0</v>
      </c>
      <c r="Y337" s="15">
        <f t="shared" si="48"/>
        <v>0</v>
      </c>
    </row>
    <row r="338" spans="1:25" hidden="1" x14ac:dyDescent="0.25">
      <c r="A338">
        <f t="shared" si="49"/>
        <v>32</v>
      </c>
      <c r="B338" s="57"/>
      <c r="C338" s="63"/>
      <c r="D338" s="65"/>
      <c r="E338" s="66"/>
      <c r="F338" s="66"/>
      <c r="G338" s="67"/>
      <c r="H338" s="50"/>
      <c r="I338" s="30"/>
      <c r="J338" s="50"/>
      <c r="K338" s="22"/>
      <c r="L338" s="22"/>
      <c r="M338" s="22"/>
      <c r="N338" s="22"/>
      <c r="O338" s="22"/>
      <c r="P338" s="22"/>
      <c r="Q338" s="22"/>
      <c r="R338" s="22"/>
      <c r="S338" s="22"/>
      <c r="T338" s="84">
        <v>2080</v>
      </c>
      <c r="U338" s="23">
        <f t="shared" si="32"/>
        <v>0</v>
      </c>
      <c r="V338" s="23">
        <f t="shared" si="33"/>
        <v>0</v>
      </c>
      <c r="W338" s="23">
        <f t="shared" si="46"/>
        <v>0</v>
      </c>
      <c r="X338" s="18">
        <f t="shared" si="47"/>
        <v>0</v>
      </c>
      <c r="Y338" s="15">
        <f t="shared" si="48"/>
        <v>0</v>
      </c>
    </row>
    <row r="339" spans="1:25" hidden="1" x14ac:dyDescent="0.25">
      <c r="A339">
        <f t="shared" si="49"/>
        <v>33</v>
      </c>
      <c r="B339" s="57"/>
      <c r="C339" s="63"/>
      <c r="D339" s="65"/>
      <c r="E339" s="66"/>
      <c r="F339" s="66"/>
      <c r="G339" s="67"/>
      <c r="H339" s="50"/>
      <c r="I339" s="30"/>
      <c r="J339" s="50"/>
      <c r="K339" s="22"/>
      <c r="L339" s="22"/>
      <c r="M339" s="22"/>
      <c r="N339" s="22"/>
      <c r="O339" s="22"/>
      <c r="P339" s="22"/>
      <c r="Q339" s="22"/>
      <c r="R339" s="22"/>
      <c r="S339" s="22"/>
      <c r="T339" s="84">
        <v>2080</v>
      </c>
      <c r="U339" s="23">
        <f t="shared" si="32"/>
        <v>0</v>
      </c>
      <c r="V339" s="23">
        <f t="shared" si="33"/>
        <v>0</v>
      </c>
      <c r="W339" s="23">
        <f t="shared" si="46"/>
        <v>0</v>
      </c>
      <c r="X339" s="18">
        <f t="shared" si="47"/>
        <v>0</v>
      </c>
      <c r="Y339" s="15">
        <f t="shared" si="48"/>
        <v>0</v>
      </c>
    </row>
    <row r="340" spans="1:25" hidden="1" x14ac:dyDescent="0.25">
      <c r="A340">
        <f t="shared" si="49"/>
        <v>34</v>
      </c>
      <c r="B340" s="57"/>
      <c r="C340" s="63"/>
      <c r="D340" s="65"/>
      <c r="E340" s="66"/>
      <c r="F340" s="66"/>
      <c r="G340" s="67"/>
      <c r="H340" s="50"/>
      <c r="I340" s="30"/>
      <c r="J340" s="50"/>
      <c r="K340" s="22"/>
      <c r="L340" s="22"/>
      <c r="M340" s="22"/>
      <c r="N340" s="22"/>
      <c r="O340" s="22"/>
      <c r="P340" s="22"/>
      <c r="Q340" s="22"/>
      <c r="R340" s="22"/>
      <c r="S340" s="22"/>
      <c r="T340" s="84">
        <v>2080</v>
      </c>
      <c r="U340" s="23">
        <f t="shared" si="32"/>
        <v>0</v>
      </c>
      <c r="V340" s="23">
        <f t="shared" si="33"/>
        <v>0</v>
      </c>
      <c r="W340" s="23">
        <f t="shared" si="40"/>
        <v>0</v>
      </c>
      <c r="X340" s="18">
        <f t="shared" si="41"/>
        <v>0</v>
      </c>
      <c r="Y340" s="15">
        <f t="shared" si="42"/>
        <v>0</v>
      </c>
    </row>
    <row r="341" spans="1:25" hidden="1" x14ac:dyDescent="0.25">
      <c r="A341">
        <f t="shared" si="49"/>
        <v>35</v>
      </c>
      <c r="B341" s="57"/>
      <c r="C341" s="63"/>
      <c r="D341" s="65"/>
      <c r="E341" s="66"/>
      <c r="F341" s="66"/>
      <c r="G341" s="67"/>
      <c r="H341" s="50"/>
      <c r="I341" s="30"/>
      <c r="J341" s="50"/>
      <c r="K341" s="22"/>
      <c r="L341" s="22"/>
      <c r="M341" s="22"/>
      <c r="N341" s="22"/>
      <c r="O341" s="22"/>
      <c r="P341" s="22"/>
      <c r="Q341" s="22"/>
      <c r="R341" s="22"/>
      <c r="S341" s="22"/>
      <c r="T341" s="84">
        <v>2080</v>
      </c>
      <c r="U341" s="23">
        <f t="shared" si="32"/>
        <v>0</v>
      </c>
      <c r="V341" s="23">
        <f t="shared" si="33"/>
        <v>0</v>
      </c>
      <c r="W341" s="23">
        <f t="shared" si="40"/>
        <v>0</v>
      </c>
      <c r="X341" s="18">
        <f t="shared" si="41"/>
        <v>0</v>
      </c>
      <c r="Y341" s="15">
        <f t="shared" si="42"/>
        <v>0</v>
      </c>
    </row>
    <row r="342" spans="1:25" hidden="1" x14ac:dyDescent="0.25">
      <c r="A342">
        <f t="shared" si="49"/>
        <v>36</v>
      </c>
      <c r="B342" s="57"/>
      <c r="C342" s="63"/>
      <c r="D342" s="65"/>
      <c r="E342" s="66"/>
      <c r="F342" s="66"/>
      <c r="G342" s="67"/>
      <c r="H342" s="50"/>
      <c r="I342" s="30"/>
      <c r="J342" s="50"/>
      <c r="K342" s="22"/>
      <c r="L342" s="22"/>
      <c r="M342" s="22"/>
      <c r="N342" s="22"/>
      <c r="O342" s="22"/>
      <c r="P342" s="22"/>
      <c r="Q342" s="22"/>
      <c r="R342" s="22"/>
      <c r="S342" s="22"/>
      <c r="T342" s="84">
        <v>2080</v>
      </c>
      <c r="U342" s="23">
        <f t="shared" si="32"/>
        <v>0</v>
      </c>
      <c r="V342" s="23">
        <f t="shared" si="33"/>
        <v>0</v>
      </c>
      <c r="W342" s="23">
        <f t="shared" ref="W342:W344" si="50">V342+U342</f>
        <v>0</v>
      </c>
      <c r="X342" s="18">
        <f t="shared" ref="X342:X344" si="51">IF(W342&gt;0,IF(W342&lt;=3500,W342,3500),IF(W342&gt;0,IF(W342&lt;=1500,W342,1500),0))</f>
        <v>0</v>
      </c>
      <c r="Y342" s="15">
        <f t="shared" ref="Y342:Y344" si="52">W342-X342</f>
        <v>0</v>
      </c>
    </row>
    <row r="343" spans="1:25" hidden="1" x14ac:dyDescent="0.25">
      <c r="A343">
        <f t="shared" si="49"/>
        <v>37</v>
      </c>
      <c r="B343" s="57"/>
      <c r="C343" s="63"/>
      <c r="D343" s="65"/>
      <c r="E343" s="66"/>
      <c r="F343" s="66"/>
      <c r="G343" s="67"/>
      <c r="H343" s="50"/>
      <c r="I343" s="30"/>
      <c r="J343" s="50"/>
      <c r="K343" s="22"/>
      <c r="L343" s="22"/>
      <c r="M343" s="22"/>
      <c r="N343" s="22"/>
      <c r="O343" s="22"/>
      <c r="P343" s="22"/>
      <c r="Q343" s="22"/>
      <c r="R343" s="22"/>
      <c r="S343" s="22"/>
      <c r="T343" s="84">
        <v>2080</v>
      </c>
      <c r="U343" s="23">
        <f t="shared" si="32"/>
        <v>0</v>
      </c>
      <c r="V343" s="23">
        <f t="shared" si="33"/>
        <v>0</v>
      </c>
      <c r="W343" s="23">
        <f t="shared" si="50"/>
        <v>0</v>
      </c>
      <c r="X343" s="18">
        <f t="shared" si="51"/>
        <v>0</v>
      </c>
      <c r="Y343" s="15">
        <f t="shared" si="52"/>
        <v>0</v>
      </c>
    </row>
    <row r="344" spans="1:25" hidden="1" x14ac:dyDescent="0.25">
      <c r="A344">
        <f t="shared" si="49"/>
        <v>38</v>
      </c>
      <c r="B344" s="57"/>
      <c r="C344" s="63"/>
      <c r="D344" s="65"/>
      <c r="E344" s="66"/>
      <c r="F344" s="66"/>
      <c r="G344" s="67"/>
      <c r="H344" s="50"/>
      <c r="I344" s="30"/>
      <c r="J344" s="50"/>
      <c r="K344" s="22"/>
      <c r="L344" s="22"/>
      <c r="M344" s="22"/>
      <c r="N344" s="22"/>
      <c r="O344" s="22"/>
      <c r="P344" s="22"/>
      <c r="Q344" s="22"/>
      <c r="R344" s="22"/>
      <c r="S344" s="22"/>
      <c r="T344" s="84">
        <v>2080</v>
      </c>
      <c r="U344" s="23">
        <f t="shared" si="32"/>
        <v>0</v>
      </c>
      <c r="V344" s="23">
        <f t="shared" si="33"/>
        <v>0</v>
      </c>
      <c r="W344" s="23">
        <f t="shared" si="50"/>
        <v>0</v>
      </c>
      <c r="X344" s="18">
        <f t="shared" si="51"/>
        <v>0</v>
      </c>
      <c r="Y344" s="15">
        <f t="shared" si="52"/>
        <v>0</v>
      </c>
    </row>
    <row r="345" spans="1:25" hidden="1" x14ac:dyDescent="0.25">
      <c r="A345">
        <f t="shared" si="49"/>
        <v>39</v>
      </c>
      <c r="B345" s="57"/>
      <c r="C345" s="63"/>
      <c r="D345" s="65"/>
      <c r="E345" s="66"/>
      <c r="F345" s="66"/>
      <c r="G345" s="67"/>
      <c r="H345" s="50"/>
      <c r="I345" s="30"/>
      <c r="J345" s="50"/>
      <c r="K345" s="22"/>
      <c r="L345" s="22"/>
      <c r="M345" s="22"/>
      <c r="N345" s="22"/>
      <c r="O345" s="22"/>
      <c r="P345" s="22"/>
      <c r="Q345" s="22"/>
      <c r="R345" s="22"/>
      <c r="S345" s="22"/>
      <c r="T345" s="84">
        <v>2080</v>
      </c>
      <c r="U345" s="23">
        <f t="shared" si="32"/>
        <v>0</v>
      </c>
      <c r="V345" s="23">
        <f t="shared" si="33"/>
        <v>0</v>
      </c>
      <c r="W345" s="23">
        <f t="shared" si="40"/>
        <v>0</v>
      </c>
      <c r="X345" s="18">
        <f t="shared" si="41"/>
        <v>0</v>
      </c>
      <c r="Y345" s="15">
        <f t="shared" si="42"/>
        <v>0</v>
      </c>
    </row>
    <row r="346" spans="1:25" hidden="1" x14ac:dyDescent="0.25">
      <c r="A346">
        <f t="shared" si="49"/>
        <v>40</v>
      </c>
      <c r="B346" s="57"/>
      <c r="C346" s="63"/>
      <c r="D346" s="65"/>
      <c r="E346" s="66"/>
      <c r="F346" s="66"/>
      <c r="G346" s="67"/>
      <c r="H346" s="50"/>
      <c r="I346" s="30"/>
      <c r="J346" s="50"/>
      <c r="K346" s="22"/>
      <c r="L346" s="22"/>
      <c r="M346" s="22"/>
      <c r="N346" s="22"/>
      <c r="O346" s="22"/>
      <c r="P346" s="22"/>
      <c r="Q346" s="22"/>
      <c r="R346" s="22"/>
      <c r="S346" s="22"/>
      <c r="T346" s="84">
        <v>2080</v>
      </c>
      <c r="U346" s="23">
        <f t="shared" si="32"/>
        <v>0</v>
      </c>
      <c r="V346" s="23">
        <f t="shared" si="33"/>
        <v>0</v>
      </c>
      <c r="W346" s="23">
        <f t="shared" si="40"/>
        <v>0</v>
      </c>
      <c r="X346" s="18">
        <f t="shared" si="41"/>
        <v>0</v>
      </c>
      <c r="Y346" s="15">
        <f t="shared" si="42"/>
        <v>0</v>
      </c>
    </row>
    <row r="347" spans="1:25" customFormat="1" x14ac:dyDescent="0.25">
      <c r="A347" s="70"/>
      <c r="B347" s="299"/>
      <c r="C347" s="300"/>
      <c r="D347" s="143" t="str">
        <f>IFERROR(AVERAGE(D301:D346),"")</f>
        <v/>
      </c>
      <c r="E347" s="136">
        <f>COUNT(D301:D346)</f>
        <v>0</v>
      </c>
      <c r="F347" s="143"/>
      <c r="G347" s="143"/>
      <c r="H347" s="194">
        <f>COUNTIF(H301:H346, "New Hire") + COUNTIF(H301:H346, "Incumbent")</f>
        <v>2</v>
      </c>
      <c r="I347" s="194"/>
      <c r="J347" s="194"/>
      <c r="K347" s="19">
        <f t="shared" ref="K347:R347" si="53">SUM(K301:K346)</f>
        <v>505</v>
      </c>
      <c r="L347" s="19">
        <f t="shared" si="53"/>
        <v>337</v>
      </c>
      <c r="M347" s="19">
        <f t="shared" si="53"/>
        <v>0</v>
      </c>
      <c r="N347" s="19">
        <f t="shared" si="53"/>
        <v>0</v>
      </c>
      <c r="O347" s="19">
        <f t="shared" si="53"/>
        <v>0</v>
      </c>
      <c r="P347" s="19">
        <f t="shared" si="53"/>
        <v>0</v>
      </c>
      <c r="Q347" s="19">
        <f t="shared" si="53"/>
        <v>0</v>
      </c>
      <c r="R347" s="19">
        <f t="shared" si="53"/>
        <v>0</v>
      </c>
      <c r="S347" s="143">
        <f>IFERROR(AVERAGE(S301:S346),"")</f>
        <v>16.5</v>
      </c>
      <c r="T347" s="130">
        <f>COUNT(S301:S346)</f>
        <v>2</v>
      </c>
      <c r="U347" s="23">
        <f>SUM(U301:U346)</f>
        <v>68640</v>
      </c>
      <c r="V347" s="23">
        <f>SUM(V301:V346)</f>
        <v>842</v>
      </c>
      <c r="W347" s="15">
        <f>SUM(W301:W346)</f>
        <v>69482</v>
      </c>
      <c r="X347" s="15">
        <f>SUM(X301:X346)</f>
        <v>7000</v>
      </c>
      <c r="Y347" s="15">
        <f>SUM(Y301:Y346)</f>
        <v>62482</v>
      </c>
    </row>
    <row r="348" spans="1:25" customFormat="1" ht="26.25" customHeight="1" x14ac:dyDescent="0.3">
      <c r="A348" s="70"/>
      <c r="B348" s="132"/>
      <c r="C348" s="132"/>
      <c r="D348" s="132"/>
      <c r="E348" s="132"/>
      <c r="F348" s="132"/>
      <c r="G348" s="132"/>
      <c r="H348" s="132"/>
      <c r="I348" s="132"/>
      <c r="J348" s="132"/>
      <c r="K348" s="132"/>
      <c r="L348" s="132"/>
      <c r="M348" s="132"/>
      <c r="N348" s="132"/>
      <c r="O348" s="132"/>
      <c r="P348" s="132"/>
      <c r="Q348" s="132"/>
      <c r="R348" s="132"/>
      <c r="S348" s="132"/>
      <c r="T348" s="132"/>
      <c r="U348" s="132"/>
      <c r="V348" s="133" t="s">
        <v>51</v>
      </c>
      <c r="W348" s="53">
        <f>W347+W292+W113</f>
        <v>122957</v>
      </c>
      <c r="X348" s="53">
        <f>X347+X292+X113</f>
        <v>35380</v>
      </c>
      <c r="Y348" s="53">
        <f>Y347+Y292+Y113</f>
        <v>87577</v>
      </c>
    </row>
    <row r="349" spans="1:25" ht="15.75" customHeight="1" thickBot="1" x14ac:dyDescent="0.3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 s="134"/>
      <c r="X349" s="10"/>
      <c r="Y349" s="11"/>
    </row>
    <row r="350" spans="1:25" ht="15" customHeight="1" x14ac:dyDescent="0.25">
      <c r="B350"/>
      <c r="C350"/>
      <c r="D350"/>
      <c r="E350" s="85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211" t="s">
        <v>52</v>
      </c>
      <c r="U350" s="212"/>
      <c r="V350" s="212"/>
      <c r="W350" s="212"/>
      <c r="X350" s="213"/>
      <c r="Y350" s="86"/>
    </row>
    <row r="351" spans="1:25" ht="15" customHeight="1" thickBot="1" x14ac:dyDescent="0.3">
      <c r="B351" s="86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214"/>
      <c r="U351" s="215"/>
      <c r="V351" s="215"/>
      <c r="W351" s="215"/>
      <c r="X351" s="216"/>
      <c r="Y351" s="86"/>
    </row>
    <row r="352" spans="1:25" ht="24" customHeight="1" thickBot="1" x14ac:dyDescent="0.3">
      <c r="B352" s="86"/>
      <c r="C352" s="86"/>
      <c r="D352" s="86"/>
      <c r="E352" s="86"/>
      <c r="F352"/>
      <c r="G352"/>
      <c r="H352"/>
      <c r="I352"/>
      <c r="J352"/>
      <c r="K352"/>
      <c r="L352"/>
      <c r="M352" s="86"/>
      <c r="N352" s="86"/>
      <c r="O352" s="86"/>
      <c r="P352" s="86"/>
      <c r="Q352"/>
      <c r="R352"/>
      <c r="S352"/>
      <c r="T352" s="220" t="s">
        <v>53</v>
      </c>
      <c r="U352" s="222"/>
      <c r="V352" s="222"/>
      <c r="W352" s="220">
        <f>X348</f>
        <v>35380</v>
      </c>
      <c r="X352" s="221"/>
      <c r="Y352"/>
    </row>
    <row r="353" spans="2:25" ht="18.75" x14ac:dyDescent="0.25"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217" t="s">
        <v>54</v>
      </c>
      <c r="U353" s="218"/>
      <c r="V353" s="218"/>
      <c r="W353" s="218"/>
      <c r="X353" s="219"/>
      <c r="Y353" s="86"/>
    </row>
    <row r="354" spans="2:25" ht="16.5" customHeight="1" x14ac:dyDescent="0.25"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268" t="s">
        <v>55</v>
      </c>
      <c r="U354" s="269"/>
      <c r="V354" s="269"/>
      <c r="W354" s="269"/>
      <c r="X354" s="184">
        <f>'Verification Form'!AG14</f>
        <v>7</v>
      </c>
      <c r="Y354" s="86"/>
    </row>
    <row r="355" spans="2:25" ht="15.75" customHeight="1" x14ac:dyDescent="0.25">
      <c r="B355" s="86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268" t="s">
        <v>3</v>
      </c>
      <c r="U355" s="269"/>
      <c r="V355" s="269"/>
      <c r="W355" s="269"/>
      <c r="X355" s="184">
        <f>'Verification Form'!AG15</f>
        <v>6</v>
      </c>
      <c r="Y355" s="86"/>
    </row>
    <row r="356" spans="2:25" ht="15.75" customHeight="1" x14ac:dyDescent="0.25">
      <c r="B356" s="86"/>
      <c r="C356" s="86"/>
      <c r="D356" s="86"/>
      <c r="E356" s="86"/>
      <c r="F356" s="129"/>
      <c r="G356" s="129"/>
      <c r="H356" s="129"/>
      <c r="I356" s="129"/>
      <c r="J356" s="129"/>
      <c r="K356" s="129"/>
      <c r="L356" s="129"/>
      <c r="M356" s="86"/>
      <c r="N356" s="86"/>
      <c r="O356" s="86"/>
      <c r="P356" s="86"/>
      <c r="Q356" s="86"/>
      <c r="R356" s="86"/>
      <c r="S356" s="86"/>
      <c r="T356" s="268" t="s">
        <v>56</v>
      </c>
      <c r="U356" s="269"/>
      <c r="V356" s="269"/>
      <c r="W356" s="269"/>
      <c r="X356" s="184">
        <f>'Verification Form'!AG16</f>
        <v>3</v>
      </c>
      <c r="Y356" s="86"/>
    </row>
    <row r="357" spans="2:25" ht="15" customHeight="1" x14ac:dyDescent="0.25"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268" t="s">
        <v>57</v>
      </c>
      <c r="U357" s="269"/>
      <c r="V357" s="269"/>
      <c r="W357" s="269"/>
      <c r="X357" s="184">
        <f>'Verification Form'!AG17</f>
        <v>3</v>
      </c>
      <c r="Y357" s="86"/>
    </row>
    <row r="358" spans="2:25" ht="15.75" customHeight="1" x14ac:dyDescent="0.25">
      <c r="B358"/>
      <c r="C358"/>
      <c r="D358"/>
      <c r="E358" s="85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270" t="s">
        <v>58</v>
      </c>
      <c r="U358" s="271"/>
      <c r="V358" s="271"/>
      <c r="W358" s="271"/>
      <c r="X358" s="185">
        <f>'Verification Form'!AG18</f>
        <v>8</v>
      </c>
      <c r="Y358" s="86"/>
    </row>
    <row r="359" spans="2:25" ht="22.5" customHeight="1" x14ac:dyDescent="0.25">
      <c r="B359"/>
      <c r="C359"/>
      <c r="D359"/>
      <c r="E359" s="85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236" t="s">
        <v>59</v>
      </c>
      <c r="U359" s="237"/>
      <c r="V359" s="237"/>
      <c r="W359" s="237"/>
      <c r="X359" s="186">
        <f>SUM(X354:X358)</f>
        <v>27</v>
      </c>
      <c r="Y359" s="86"/>
    </row>
    <row r="360" spans="2:25" ht="15" customHeight="1" x14ac:dyDescent="0.25">
      <c r="B360"/>
      <c r="C360"/>
      <c r="D360"/>
      <c r="E360" s="85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6"/>
      <c r="X360" s="86"/>
      <c r="Y360" s="86"/>
    </row>
    <row r="361" spans="2:25" ht="15.75" customHeight="1" x14ac:dyDescent="0.25">
      <c r="B361"/>
      <c r="C361"/>
      <c r="D361"/>
      <c r="E361" s="85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</row>
    <row r="362" spans="2:25" ht="15" customHeight="1" x14ac:dyDescent="0.25">
      <c r="B362"/>
      <c r="C362"/>
      <c r="D362"/>
      <c r="E362" s="85"/>
      <c r="F362" s="86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86"/>
      <c r="X362" s="86"/>
      <c r="Y362" s="86"/>
    </row>
    <row r="363" spans="2:25" ht="15" customHeight="1" x14ac:dyDescent="0.25">
      <c r="B363"/>
      <c r="C363"/>
      <c r="D363"/>
      <c r="E363" s="85"/>
      <c r="F363" s="86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6"/>
      <c r="X363" s="86"/>
      <c r="Y363" s="86"/>
    </row>
    <row r="364" spans="2:25" ht="15.75" customHeight="1" x14ac:dyDescent="0.25">
      <c r="B364"/>
      <c r="C364"/>
      <c r="D364"/>
      <c r="E364" s="85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</row>
    <row r="365" spans="2:25" ht="15" customHeight="1" x14ac:dyDescent="0.25">
      <c r="B365"/>
      <c r="C365"/>
      <c r="D365"/>
      <c r="E365" s="85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86"/>
      <c r="X365" s="86"/>
      <c r="Y365" s="86"/>
    </row>
    <row r="366" spans="2:25" ht="15" customHeight="1" x14ac:dyDescent="0.25">
      <c r="B366"/>
      <c r="C366"/>
      <c r="D366"/>
      <c r="E366" s="85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86"/>
      <c r="X366" s="86"/>
      <c r="Y366" s="86"/>
    </row>
    <row r="367" spans="2:25" x14ac:dyDescent="0.25">
      <c r="B367"/>
      <c r="C367"/>
      <c r="D367"/>
      <c r="E367" s="85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</row>
    <row r="368" spans="2:25" x14ac:dyDescent="0.25">
      <c r="B368"/>
      <c r="C368"/>
      <c r="D368"/>
      <c r="E368" s="85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7"/>
      <c r="V368" s="86"/>
      <c r="W368" s="86"/>
      <c r="X368" s="86"/>
      <c r="Y368" s="86"/>
    </row>
    <row r="369" spans="2:25" x14ac:dyDescent="0.25">
      <c r="B369"/>
      <c r="C369"/>
      <c r="D369"/>
      <c r="E369" s="85"/>
      <c r="F369" s="86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7"/>
      <c r="V369" s="86"/>
      <c r="W369" s="86"/>
      <c r="X369" s="86"/>
      <c r="Y369" s="86"/>
    </row>
    <row r="370" spans="2:25" x14ac:dyDescent="0.25">
      <c r="B370"/>
      <c r="C370"/>
      <c r="D370"/>
      <c r="E370" s="85"/>
      <c r="F370" s="86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7"/>
      <c r="V370" s="86"/>
      <c r="W370" s="86"/>
      <c r="X370" s="86"/>
      <c r="Y370" s="86"/>
    </row>
    <row r="371" spans="2:25" x14ac:dyDescent="0.25">
      <c r="B371"/>
      <c r="C371"/>
      <c r="D371"/>
      <c r="E371" s="85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7"/>
      <c r="V371" s="86"/>
      <c r="W371" s="86"/>
      <c r="X371" s="86"/>
      <c r="Y371" s="86"/>
    </row>
    <row r="372" spans="2:25" x14ac:dyDescent="0.25">
      <c r="B372"/>
      <c r="C372"/>
      <c r="D372"/>
      <c r="E372" s="85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7"/>
      <c r="V372" s="86"/>
      <c r="W372" s="86"/>
      <c r="X372" s="86"/>
      <c r="Y372" s="86"/>
    </row>
    <row r="373" spans="2:25" x14ac:dyDescent="0.25">
      <c r="B373"/>
      <c r="C373"/>
      <c r="D373"/>
      <c r="E373" s="85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7"/>
      <c r="V373" s="86"/>
      <c r="W373" s="86"/>
      <c r="X373" s="86"/>
      <c r="Y373" s="86"/>
    </row>
    <row r="374" spans="2:25" x14ac:dyDescent="0.25">
      <c r="B374"/>
      <c r="C374"/>
      <c r="D374"/>
      <c r="E374" s="85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7"/>
      <c r="V374" s="86"/>
      <c r="W374" s="86"/>
      <c r="X374" s="86"/>
      <c r="Y374" s="86"/>
    </row>
    <row r="375" spans="2:25" x14ac:dyDescent="0.25">
      <c r="B375"/>
      <c r="C375"/>
      <c r="D375"/>
      <c r="E375" s="85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7"/>
      <c r="V375" s="86"/>
      <c r="W375" s="86"/>
      <c r="X375" s="86"/>
      <c r="Y375" s="86"/>
    </row>
    <row r="376" spans="2:25" x14ac:dyDescent="0.25">
      <c r="B376"/>
      <c r="C376"/>
      <c r="D376"/>
      <c r="E376" s="85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7"/>
      <c r="V376" s="86"/>
      <c r="W376" s="86"/>
      <c r="X376" s="86"/>
      <c r="Y376" s="86"/>
    </row>
    <row r="377" spans="2:25" x14ac:dyDescent="0.25">
      <c r="B377"/>
      <c r="C377"/>
      <c r="D377"/>
      <c r="E377" s="85"/>
      <c r="F377" s="86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7"/>
      <c r="V377" s="86"/>
      <c r="W377" s="86"/>
      <c r="X377" s="86"/>
      <c r="Y377" s="86"/>
    </row>
    <row r="378" spans="2:25" x14ac:dyDescent="0.25">
      <c r="B378"/>
      <c r="C378"/>
      <c r="D378"/>
      <c r="E378" s="85"/>
      <c r="F378" s="86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7"/>
      <c r="V378" s="86"/>
      <c r="W378" s="86"/>
      <c r="X378" s="86"/>
      <c r="Y378" s="86"/>
    </row>
    <row r="379" spans="2:25" x14ac:dyDescent="0.25">
      <c r="B379"/>
      <c r="C379"/>
      <c r="D379"/>
      <c r="E379" s="85"/>
      <c r="F379" s="86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7"/>
      <c r="V379" s="86"/>
      <c r="W379" s="86"/>
      <c r="X379" s="86"/>
      <c r="Y379" s="86"/>
    </row>
    <row r="380" spans="2:25" x14ac:dyDescent="0.25">
      <c r="B380"/>
      <c r="C380"/>
      <c r="D380"/>
      <c r="E380" s="85"/>
      <c r="F380" s="86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7"/>
      <c r="V380" s="86"/>
      <c r="W380" s="86"/>
      <c r="X380" s="86"/>
      <c r="Y380" s="86"/>
    </row>
    <row r="381" spans="2:25" x14ac:dyDescent="0.25">
      <c r="B381"/>
      <c r="C381"/>
      <c r="D381"/>
      <c r="E381" s="85"/>
      <c r="F381" s="86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7"/>
      <c r="V381" s="86"/>
      <c r="W381" s="86"/>
      <c r="X381" s="86"/>
      <c r="Y381" s="86"/>
    </row>
    <row r="382" spans="2:25" x14ac:dyDescent="0.25">
      <c r="B382"/>
      <c r="C382"/>
      <c r="D382"/>
      <c r="E382" s="85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7"/>
      <c r="V382" s="86"/>
      <c r="W382" s="86"/>
      <c r="X382" s="86"/>
      <c r="Y382" s="86"/>
    </row>
    <row r="383" spans="2:25" x14ac:dyDescent="0.25">
      <c r="B383"/>
      <c r="C383"/>
      <c r="D383"/>
      <c r="E383" s="85"/>
      <c r="F383" s="86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7"/>
      <c r="V383" s="86"/>
      <c r="W383" s="86"/>
      <c r="X383" s="86"/>
      <c r="Y383" s="86"/>
    </row>
    <row r="384" spans="2:25" x14ac:dyDescent="0.25">
      <c r="B384"/>
      <c r="C384"/>
      <c r="D384"/>
      <c r="E384" s="85"/>
      <c r="F384" s="86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7"/>
      <c r="V384" s="86"/>
      <c r="W384" s="86"/>
      <c r="X384" s="86"/>
      <c r="Y384" s="86"/>
    </row>
    <row r="385" spans="2:25" x14ac:dyDescent="0.25">
      <c r="B385"/>
      <c r="C385"/>
      <c r="D385"/>
      <c r="E385" s="85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7"/>
      <c r="V385" s="86"/>
      <c r="W385" s="86"/>
      <c r="X385" s="86"/>
      <c r="Y385" s="86"/>
    </row>
  </sheetData>
  <mergeCells count="73">
    <mergeCell ref="K6:O6"/>
    <mergeCell ref="L7:N7"/>
    <mergeCell ref="B347:C347"/>
    <mergeCell ref="C296:C300"/>
    <mergeCell ref="B8:B12"/>
    <mergeCell ref="B118:B122"/>
    <mergeCell ref="B296:B300"/>
    <mergeCell ref="B294:Y294"/>
    <mergeCell ref="H296:H300"/>
    <mergeCell ref="B115:Y116"/>
    <mergeCell ref="D114:Y114"/>
    <mergeCell ref="D293:Y293"/>
    <mergeCell ref="Y118:Y122"/>
    <mergeCell ref="E118:E122"/>
    <mergeCell ref="Y296:Y300"/>
    <mergeCell ref="V296:V300"/>
    <mergeCell ref="J296:J300"/>
    <mergeCell ref="S117:U117"/>
    <mergeCell ref="C8:C12"/>
    <mergeCell ref="C118:C122"/>
    <mergeCell ref="Y8:Y12"/>
    <mergeCell ref="F118:F122"/>
    <mergeCell ref="D118:D122"/>
    <mergeCell ref="E8:E12"/>
    <mergeCell ref="S118:U121"/>
    <mergeCell ref="F8:F12"/>
    <mergeCell ref="G118:G122"/>
    <mergeCell ref="H117:R117"/>
    <mergeCell ref="G8:G12"/>
    <mergeCell ref="B292:C292"/>
    <mergeCell ref="T359:W359"/>
    <mergeCell ref="W296:W300"/>
    <mergeCell ref="X296:X300"/>
    <mergeCell ref="X8:X12"/>
    <mergeCell ref="W118:W122"/>
    <mergeCell ref="V118:V122"/>
    <mergeCell ref="X118:X122"/>
    <mergeCell ref="W8:W12"/>
    <mergeCell ref="S296:U299"/>
    <mergeCell ref="S295:U295"/>
    <mergeCell ref="T354:W354"/>
    <mergeCell ref="T355:W355"/>
    <mergeCell ref="T356:W356"/>
    <mergeCell ref="T357:W357"/>
    <mergeCell ref="T358:W358"/>
    <mergeCell ref="B1:G1"/>
    <mergeCell ref="B2:C2"/>
    <mergeCell ref="B3:C3"/>
    <mergeCell ref="T350:X351"/>
    <mergeCell ref="T353:X353"/>
    <mergeCell ref="W352:X352"/>
    <mergeCell ref="T352:V352"/>
    <mergeCell ref="H4:V4"/>
    <mergeCell ref="H5:V5"/>
    <mergeCell ref="D8:D12"/>
    <mergeCell ref="K295:R295"/>
    <mergeCell ref="I296:I300"/>
    <mergeCell ref="D296:D300"/>
    <mergeCell ref="E296:E300"/>
    <mergeCell ref="F296:F300"/>
    <mergeCell ref="G296:G300"/>
    <mergeCell ref="W1:Y1"/>
    <mergeCell ref="H2:V2"/>
    <mergeCell ref="W2:Y2"/>
    <mergeCell ref="H3:V3"/>
    <mergeCell ref="W3:Y3"/>
    <mergeCell ref="H1:V1"/>
    <mergeCell ref="B4:C4"/>
    <mergeCell ref="B5:C5"/>
    <mergeCell ref="D2:G2"/>
    <mergeCell ref="D3:G3"/>
    <mergeCell ref="D4:G4"/>
    <mergeCell ref="D5:G5"/>
  </mergeCells>
  <dataValidations count="8">
    <dataValidation type="list" allowBlank="1" showInputMessage="1" showErrorMessage="1" sqref="H11:V11 H121:R121 K299:R299" xr:uid="{7830691F-A0BA-453C-AC43-CEEE0340AD58}">
      <formula1>"Online, On Site, Provider Site in MI, Provider Site out of MI"</formula1>
    </dataValidation>
    <dataValidation type="list" allowBlank="1" showInputMessage="1" showErrorMessage="1" sqref="C356" xr:uid="{0C3F8054-CF00-4A42-89C8-ED92099928A1}">
      <formula1>"Agribusiness, Construction, Education, Energy, Healthcare, Information Technology, Hospitality and Outdoor Recreation, Manufacturing, Mobility, N/A"</formula1>
    </dataValidation>
    <dataValidation type="list" allowBlank="1" showInputMessage="1" showErrorMessage="1" sqref="C355" xr:uid="{B99AB921-9231-4C96-AE66-13D68C71E2A1}">
      <formula1>"minority-owned, women-owned, veteran-owned, Individual With a Disability (IWD) owned, Geographically-Disadvantaged Business Enterprise, N/A"</formula1>
    </dataValidation>
    <dataValidation type="list" allowBlank="1" showInputMessage="1" showErrorMessage="1" sqref="C354" xr:uid="{29A310CA-D2D4-4584-940F-C6CEA91B3F5F}">
      <formula1>"Allegan, Berry, Ionia, Kent, Montcalm, Muskegon, Ottawa"</formula1>
    </dataValidation>
    <dataValidation type="list" allowBlank="1" showInputMessage="1" showErrorMessage="1" sqref="D3:G3" xr:uid="{4052CD33-D0AD-472F-8299-9F9AEF05836E}">
      <formula1>"Allegan, Barry, Ionia, Kent, Montcalm, Muskegon, Ottawa"</formula1>
    </dataValidation>
    <dataValidation type="list" allowBlank="1" showInputMessage="1" showErrorMessage="1" sqref="D4:G4" xr:uid="{414CFD54-7291-4053-81B7-D7877B2D569D}">
      <formula1>"Minority-owned, Women-owned, Veteran-owned, Individual With a Disability (IWD) owned, Geographically-Disadvantaged Business Enterprise, N/A"</formula1>
    </dataValidation>
    <dataValidation type="list" allowBlank="1" showInputMessage="1" showErrorMessage="1" sqref="D5:G5" xr:uid="{CCA111C1-67B2-4397-ACB3-D5CEEF75F333}">
      <formula1>"Agribusiness, Construction, Education, Energy, Healthcare, Information Technology, Hospitality, Outdoor Recreation, Manufacturing, Mobility, Other"</formula1>
    </dataValidation>
    <dataValidation type="list" allowBlank="1" showInputMessage="1" showErrorMessage="1" sqref="G13:G112 G123:G291 J301:J346" xr:uid="{A78D41FC-CC78-4D5D-9823-D7FBECA49FB7}">
      <formula1>"College Credit, Non-college Credit"</formula1>
    </dataValidation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96B97EC-7C11-4A40-841D-6C625537954B}">
          <x14:formula1>
            <xm:f>Sheet1!$A$2:$A$3</xm:f>
          </x14:formula1>
          <xm:sqref>G121 F11 J299</xm:sqref>
        </x14:dataValidation>
        <x14:dataValidation type="list" allowBlank="1" showInputMessage="1" showErrorMessage="1" xr:uid="{9E476692-0CC9-4D9B-B784-13A76A7E0B53}">
          <x14:formula1>
            <xm:f>Sheet1!$B$2:$B$3</xm:f>
          </x14:formula1>
          <xm:sqref>H301:H346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78FA1-85D0-46CB-9A08-C055873F6250}">
  <dimension ref="A1:R100"/>
  <sheetViews>
    <sheetView workbookViewId="0">
      <selection activeCell="E20" sqref="E20"/>
    </sheetView>
  </sheetViews>
  <sheetFormatPr defaultRowHeight="15" x14ac:dyDescent="0.25"/>
  <cols>
    <col min="1" max="1" width="20" customWidth="1"/>
    <col min="2" max="2" width="20.7109375" customWidth="1"/>
    <col min="3" max="3" width="12.7109375" style="117" customWidth="1"/>
    <col min="4" max="4" width="12.7109375" style="90" customWidth="1"/>
    <col min="5" max="5" width="27.140625" style="90" customWidth="1"/>
    <col min="6" max="6" width="12.140625" bestFit="1" customWidth="1"/>
    <col min="7" max="7" width="9.7109375" customWidth="1"/>
    <col min="8" max="8" width="10.85546875" bestFit="1" customWidth="1"/>
    <col min="9" max="14" width="12.7109375" customWidth="1"/>
    <col min="18" max="18" width="13.7109375" customWidth="1"/>
  </cols>
  <sheetData>
    <row r="1" spans="1:18" ht="15.75" thickBot="1" x14ac:dyDescent="0.3">
      <c r="A1" s="321"/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</row>
    <row r="2" spans="1:18" ht="69" customHeight="1" thickBot="1" x14ac:dyDescent="0.3">
      <c r="A2" s="91" t="s">
        <v>60</v>
      </c>
      <c r="B2" s="92" t="s">
        <v>61</v>
      </c>
      <c r="C2" s="93" t="s">
        <v>10</v>
      </c>
      <c r="D2" s="94" t="s">
        <v>62</v>
      </c>
      <c r="E2" s="94" t="s">
        <v>63</v>
      </c>
      <c r="F2" s="95" t="s">
        <v>64</v>
      </c>
      <c r="G2" s="96" t="s">
        <v>65</v>
      </c>
      <c r="H2" s="96" t="s">
        <v>66</v>
      </c>
      <c r="I2" s="97" t="s">
        <v>67</v>
      </c>
      <c r="J2" s="98" t="s">
        <v>68</v>
      </c>
      <c r="K2" s="98" t="s">
        <v>69</v>
      </c>
      <c r="L2" s="98" t="s">
        <v>70</v>
      </c>
      <c r="M2" s="97" t="s">
        <v>71</v>
      </c>
      <c r="N2" s="99" t="s">
        <v>72</v>
      </c>
      <c r="P2" s="322" t="s">
        <v>73</v>
      </c>
      <c r="Q2" s="323"/>
      <c r="R2" s="100"/>
    </row>
    <row r="3" spans="1:18" ht="15.75" thickBot="1" x14ac:dyDescent="0.3">
      <c r="A3" s="101" t="s">
        <v>74</v>
      </c>
      <c r="B3" s="102" t="s">
        <v>75</v>
      </c>
      <c r="C3" s="103">
        <v>25</v>
      </c>
      <c r="D3" s="104">
        <v>44986</v>
      </c>
      <c r="E3" s="105"/>
      <c r="F3" s="106">
        <v>160</v>
      </c>
      <c r="G3" s="107">
        <f t="shared" ref="G3:G66" si="0" xml:space="preserve"> F3/40</f>
        <v>4</v>
      </c>
      <c r="H3" s="107">
        <f t="shared" ref="H3:H66" si="1">IF(AND(G3&lt;&gt;"", G3&lt;&gt;""), G3*5,"")</f>
        <v>20</v>
      </c>
      <c r="I3" s="108">
        <f t="shared" ref="I3:I66" si="2">IF(ISBLANK(D3),"",WORKDAY(D3,H3))</f>
        <v>45014</v>
      </c>
      <c r="J3" s="109">
        <f t="shared" ref="J3:J66" si="3">IF(ISBLANK(D3),"",SUM(I3,30))</f>
        <v>45044</v>
      </c>
      <c r="K3" s="109">
        <f t="shared" ref="K3:K66" si="4">IF(ISBLANK(D3),"",SUM(I3,60))</f>
        <v>45074</v>
      </c>
      <c r="L3" s="109">
        <f t="shared" ref="L3:L66" si="5">IF(ISBLANK(D3),"",SUM(I3,90))</f>
        <v>45104</v>
      </c>
      <c r="M3" s="110"/>
      <c r="N3" s="101"/>
    </row>
    <row r="4" spans="1:18" ht="15" customHeight="1" x14ac:dyDescent="0.25">
      <c r="A4" s="89"/>
      <c r="B4" s="89"/>
      <c r="C4" s="103"/>
      <c r="D4" s="104"/>
      <c r="E4" s="105"/>
      <c r="F4" s="106"/>
      <c r="G4" s="111">
        <f t="shared" si="0"/>
        <v>0</v>
      </c>
      <c r="H4" s="111">
        <f t="shared" si="1"/>
        <v>0</v>
      </c>
      <c r="I4" s="112" t="str">
        <f t="shared" si="2"/>
        <v/>
      </c>
      <c r="J4" s="113" t="str">
        <f t="shared" si="3"/>
        <v/>
      </c>
      <c r="K4" s="113" t="str">
        <f t="shared" si="4"/>
        <v/>
      </c>
      <c r="L4" s="113" t="str">
        <f t="shared" si="5"/>
        <v/>
      </c>
      <c r="M4" s="114"/>
      <c r="N4" s="101"/>
      <c r="P4" s="324" t="s">
        <v>76</v>
      </c>
      <c r="Q4" s="325"/>
      <c r="R4" s="330"/>
    </row>
    <row r="5" spans="1:18" x14ac:dyDescent="0.25">
      <c r="A5" s="89"/>
      <c r="B5" s="89"/>
      <c r="C5" s="103"/>
      <c r="D5" s="104"/>
      <c r="E5" s="105"/>
      <c r="F5" s="106"/>
      <c r="G5" s="111">
        <f t="shared" si="0"/>
        <v>0</v>
      </c>
      <c r="H5" s="111">
        <f t="shared" si="1"/>
        <v>0</v>
      </c>
      <c r="I5" s="112" t="str">
        <f t="shared" si="2"/>
        <v/>
      </c>
      <c r="J5" s="113" t="str">
        <f t="shared" si="3"/>
        <v/>
      </c>
      <c r="K5" s="113" t="str">
        <f t="shared" si="4"/>
        <v/>
      </c>
      <c r="L5" s="113" t="str">
        <f t="shared" si="5"/>
        <v/>
      </c>
      <c r="M5" s="114"/>
      <c r="N5" s="101"/>
      <c r="P5" s="326"/>
      <c r="Q5" s="327"/>
      <c r="R5" s="331"/>
    </row>
    <row r="6" spans="1:18" ht="15.75" thickBot="1" x14ac:dyDescent="0.3">
      <c r="A6" s="89"/>
      <c r="B6" s="89"/>
      <c r="C6" s="103"/>
      <c r="D6" s="104"/>
      <c r="E6" s="105"/>
      <c r="F6" s="106"/>
      <c r="G6" s="111">
        <f t="shared" si="0"/>
        <v>0</v>
      </c>
      <c r="H6" s="111">
        <f t="shared" si="1"/>
        <v>0</v>
      </c>
      <c r="I6" s="112" t="str">
        <f t="shared" si="2"/>
        <v/>
      </c>
      <c r="J6" s="113" t="str">
        <f t="shared" si="3"/>
        <v/>
      </c>
      <c r="K6" s="113" t="str">
        <f t="shared" si="4"/>
        <v/>
      </c>
      <c r="L6" s="113" t="str">
        <f t="shared" si="5"/>
        <v/>
      </c>
      <c r="M6" s="114"/>
      <c r="N6" s="101"/>
      <c r="P6" s="328"/>
      <c r="Q6" s="329"/>
      <c r="R6" s="332"/>
    </row>
    <row r="7" spans="1:18" x14ac:dyDescent="0.25">
      <c r="A7" s="89"/>
      <c r="B7" s="89"/>
      <c r="C7" s="103"/>
      <c r="D7" s="104"/>
      <c r="E7" s="104"/>
      <c r="F7" s="89"/>
      <c r="G7" s="111">
        <f t="shared" si="0"/>
        <v>0</v>
      </c>
      <c r="H7" s="111">
        <f t="shared" si="1"/>
        <v>0</v>
      </c>
      <c r="I7" s="112" t="str">
        <f t="shared" si="2"/>
        <v/>
      </c>
      <c r="J7" s="113" t="str">
        <f t="shared" si="3"/>
        <v/>
      </c>
      <c r="K7" s="113" t="str">
        <f t="shared" si="4"/>
        <v/>
      </c>
      <c r="L7" s="113" t="str">
        <f t="shared" si="5"/>
        <v/>
      </c>
      <c r="M7" s="114"/>
      <c r="N7" s="101"/>
    </row>
    <row r="8" spans="1:18" x14ac:dyDescent="0.25">
      <c r="A8" s="89"/>
      <c r="B8" s="89"/>
      <c r="C8" s="103"/>
      <c r="D8" s="115"/>
      <c r="E8" s="115"/>
      <c r="F8" s="89"/>
      <c r="G8" s="111">
        <f t="shared" si="0"/>
        <v>0</v>
      </c>
      <c r="H8" s="111">
        <f t="shared" si="1"/>
        <v>0</v>
      </c>
      <c r="I8" s="112" t="str">
        <f t="shared" si="2"/>
        <v/>
      </c>
      <c r="J8" s="113" t="str">
        <f t="shared" si="3"/>
        <v/>
      </c>
      <c r="K8" s="113" t="str">
        <f t="shared" si="4"/>
        <v/>
      </c>
      <c r="L8" s="113" t="str">
        <f t="shared" si="5"/>
        <v/>
      </c>
      <c r="M8" s="114"/>
      <c r="N8" s="101"/>
    </row>
    <row r="9" spans="1:18" x14ac:dyDescent="0.25">
      <c r="A9" s="89"/>
      <c r="B9" s="89"/>
      <c r="C9" s="103"/>
      <c r="D9" s="104"/>
      <c r="E9" s="104"/>
      <c r="F9" s="89"/>
      <c r="G9" s="111">
        <f t="shared" si="0"/>
        <v>0</v>
      </c>
      <c r="H9" s="111">
        <f t="shared" si="1"/>
        <v>0</v>
      </c>
      <c r="I9" s="112" t="str">
        <f t="shared" si="2"/>
        <v/>
      </c>
      <c r="J9" s="113" t="str">
        <f t="shared" si="3"/>
        <v/>
      </c>
      <c r="K9" s="113" t="str">
        <f t="shared" si="4"/>
        <v/>
      </c>
      <c r="L9" s="113" t="str">
        <f t="shared" si="5"/>
        <v/>
      </c>
      <c r="M9" s="114"/>
      <c r="N9" s="101"/>
    </row>
    <row r="10" spans="1:18" x14ac:dyDescent="0.25">
      <c r="A10" s="89"/>
      <c r="B10" s="89"/>
      <c r="C10" s="103"/>
      <c r="D10" s="104"/>
      <c r="E10" s="104"/>
      <c r="F10" s="89"/>
      <c r="G10" s="111">
        <f t="shared" si="0"/>
        <v>0</v>
      </c>
      <c r="H10" s="111">
        <f t="shared" si="1"/>
        <v>0</v>
      </c>
      <c r="I10" s="112" t="str">
        <f t="shared" si="2"/>
        <v/>
      </c>
      <c r="J10" s="113" t="str">
        <f t="shared" si="3"/>
        <v/>
      </c>
      <c r="K10" s="113" t="str">
        <f t="shared" si="4"/>
        <v/>
      </c>
      <c r="L10" s="113" t="str">
        <f t="shared" si="5"/>
        <v/>
      </c>
      <c r="M10" s="114"/>
      <c r="N10" s="101"/>
    </row>
    <row r="11" spans="1:18" x14ac:dyDescent="0.25">
      <c r="A11" s="89"/>
      <c r="B11" s="89"/>
      <c r="C11" s="103"/>
      <c r="D11" s="104"/>
      <c r="E11" s="104"/>
      <c r="F11" s="89"/>
      <c r="G11" s="111">
        <f t="shared" si="0"/>
        <v>0</v>
      </c>
      <c r="H11" s="111">
        <f t="shared" si="1"/>
        <v>0</v>
      </c>
      <c r="I11" s="112" t="str">
        <f t="shared" si="2"/>
        <v/>
      </c>
      <c r="J11" s="113" t="str">
        <f t="shared" si="3"/>
        <v/>
      </c>
      <c r="K11" s="113" t="str">
        <f t="shared" si="4"/>
        <v/>
      </c>
      <c r="L11" s="113" t="str">
        <f t="shared" si="5"/>
        <v/>
      </c>
      <c r="M11" s="114"/>
      <c r="N11" s="101"/>
    </row>
    <row r="12" spans="1:18" x14ac:dyDescent="0.25">
      <c r="A12" s="89"/>
      <c r="B12" s="89"/>
      <c r="C12" s="103"/>
      <c r="D12" s="104"/>
      <c r="E12" s="104"/>
      <c r="F12" s="89"/>
      <c r="G12" s="111">
        <f t="shared" si="0"/>
        <v>0</v>
      </c>
      <c r="H12" s="111">
        <f t="shared" si="1"/>
        <v>0</v>
      </c>
      <c r="I12" s="112" t="str">
        <f t="shared" si="2"/>
        <v/>
      </c>
      <c r="J12" s="113" t="str">
        <f t="shared" si="3"/>
        <v/>
      </c>
      <c r="K12" s="113" t="str">
        <f t="shared" si="4"/>
        <v/>
      </c>
      <c r="L12" s="113" t="str">
        <f t="shared" si="5"/>
        <v/>
      </c>
      <c r="M12" s="114"/>
      <c r="N12" s="101"/>
    </row>
    <row r="13" spans="1:18" x14ac:dyDescent="0.25">
      <c r="A13" s="89"/>
      <c r="B13" s="89"/>
      <c r="C13" s="103"/>
      <c r="D13" s="104"/>
      <c r="E13" s="104"/>
      <c r="F13" s="89"/>
      <c r="G13" s="111">
        <f t="shared" si="0"/>
        <v>0</v>
      </c>
      <c r="H13" s="111">
        <f t="shared" si="1"/>
        <v>0</v>
      </c>
      <c r="I13" s="112" t="str">
        <f t="shared" si="2"/>
        <v/>
      </c>
      <c r="J13" s="113" t="str">
        <f t="shared" si="3"/>
        <v/>
      </c>
      <c r="K13" s="113" t="str">
        <f t="shared" si="4"/>
        <v/>
      </c>
      <c r="L13" s="113" t="str">
        <f t="shared" si="5"/>
        <v/>
      </c>
      <c r="M13" s="114"/>
      <c r="N13" s="101"/>
    </row>
    <row r="14" spans="1:18" x14ac:dyDescent="0.25">
      <c r="A14" s="89"/>
      <c r="B14" s="89"/>
      <c r="C14" s="103"/>
      <c r="D14" s="104"/>
      <c r="E14" s="104"/>
      <c r="F14" s="89"/>
      <c r="G14" s="111">
        <f t="shared" si="0"/>
        <v>0</v>
      </c>
      <c r="H14" s="111">
        <f t="shared" si="1"/>
        <v>0</v>
      </c>
      <c r="I14" s="112" t="str">
        <f t="shared" si="2"/>
        <v/>
      </c>
      <c r="J14" s="113" t="str">
        <f t="shared" si="3"/>
        <v/>
      </c>
      <c r="K14" s="113" t="str">
        <f t="shared" si="4"/>
        <v/>
      </c>
      <c r="L14" s="113" t="str">
        <f t="shared" si="5"/>
        <v/>
      </c>
      <c r="M14" s="114"/>
      <c r="N14" s="101"/>
    </row>
    <row r="15" spans="1:18" x14ac:dyDescent="0.25">
      <c r="A15" s="89"/>
      <c r="B15" s="89"/>
      <c r="C15" s="103"/>
      <c r="D15" s="104"/>
      <c r="E15" s="104"/>
      <c r="F15" s="89"/>
      <c r="G15" s="111">
        <f t="shared" si="0"/>
        <v>0</v>
      </c>
      <c r="H15" s="111">
        <f t="shared" si="1"/>
        <v>0</v>
      </c>
      <c r="I15" s="112" t="str">
        <f t="shared" si="2"/>
        <v/>
      </c>
      <c r="J15" s="113" t="str">
        <f t="shared" si="3"/>
        <v/>
      </c>
      <c r="K15" s="113" t="str">
        <f t="shared" si="4"/>
        <v/>
      </c>
      <c r="L15" s="113" t="str">
        <f t="shared" si="5"/>
        <v/>
      </c>
      <c r="M15" s="114"/>
      <c r="N15" s="101"/>
    </row>
    <row r="16" spans="1:18" x14ac:dyDescent="0.25">
      <c r="A16" s="89"/>
      <c r="B16" s="89"/>
      <c r="C16" s="103"/>
      <c r="D16" s="104"/>
      <c r="E16" s="104"/>
      <c r="F16" s="89"/>
      <c r="G16" s="111">
        <f t="shared" si="0"/>
        <v>0</v>
      </c>
      <c r="H16" s="111">
        <f t="shared" si="1"/>
        <v>0</v>
      </c>
      <c r="I16" s="112" t="str">
        <f t="shared" si="2"/>
        <v/>
      </c>
      <c r="J16" s="113" t="str">
        <f t="shared" si="3"/>
        <v/>
      </c>
      <c r="K16" s="113" t="str">
        <f t="shared" si="4"/>
        <v/>
      </c>
      <c r="L16" s="113" t="str">
        <f t="shared" si="5"/>
        <v/>
      </c>
      <c r="M16" s="114"/>
      <c r="N16" s="101"/>
    </row>
    <row r="17" spans="1:14" x14ac:dyDescent="0.25">
      <c r="A17" s="89"/>
      <c r="B17" s="89"/>
      <c r="C17" s="103"/>
      <c r="D17" s="104"/>
      <c r="E17" s="104"/>
      <c r="F17" s="89"/>
      <c r="G17" s="111">
        <f t="shared" si="0"/>
        <v>0</v>
      </c>
      <c r="H17" s="111">
        <f t="shared" si="1"/>
        <v>0</v>
      </c>
      <c r="I17" s="112" t="str">
        <f t="shared" si="2"/>
        <v/>
      </c>
      <c r="J17" s="113" t="str">
        <f t="shared" si="3"/>
        <v/>
      </c>
      <c r="K17" s="113" t="str">
        <f t="shared" si="4"/>
        <v/>
      </c>
      <c r="L17" s="113" t="str">
        <f t="shared" si="5"/>
        <v/>
      </c>
      <c r="M17" s="114"/>
      <c r="N17" s="101"/>
    </row>
    <row r="18" spans="1:14" x14ac:dyDescent="0.25">
      <c r="A18" s="89"/>
      <c r="B18" s="89"/>
      <c r="C18" s="103"/>
      <c r="D18" s="104"/>
      <c r="E18" s="104"/>
      <c r="F18" s="89"/>
      <c r="G18" s="111">
        <f t="shared" si="0"/>
        <v>0</v>
      </c>
      <c r="H18" s="111">
        <f t="shared" si="1"/>
        <v>0</v>
      </c>
      <c r="I18" s="112" t="str">
        <f t="shared" si="2"/>
        <v/>
      </c>
      <c r="J18" s="113" t="str">
        <f t="shared" si="3"/>
        <v/>
      </c>
      <c r="K18" s="113" t="str">
        <f t="shared" si="4"/>
        <v/>
      </c>
      <c r="L18" s="113" t="str">
        <f t="shared" si="5"/>
        <v/>
      </c>
      <c r="M18" s="114"/>
      <c r="N18" s="101"/>
    </row>
    <row r="19" spans="1:14" x14ac:dyDescent="0.25">
      <c r="A19" s="89"/>
      <c r="B19" s="89"/>
      <c r="C19" s="103"/>
      <c r="D19" s="104"/>
      <c r="E19" s="104"/>
      <c r="F19" s="89"/>
      <c r="G19" s="111">
        <f t="shared" si="0"/>
        <v>0</v>
      </c>
      <c r="H19" s="111">
        <f t="shared" si="1"/>
        <v>0</v>
      </c>
      <c r="I19" s="112" t="str">
        <f t="shared" si="2"/>
        <v/>
      </c>
      <c r="J19" s="113" t="str">
        <f t="shared" si="3"/>
        <v/>
      </c>
      <c r="K19" s="113" t="str">
        <f t="shared" si="4"/>
        <v/>
      </c>
      <c r="L19" s="113" t="str">
        <f t="shared" si="5"/>
        <v/>
      </c>
      <c r="M19" s="114"/>
      <c r="N19" s="101"/>
    </row>
    <row r="20" spans="1:14" x14ac:dyDescent="0.25">
      <c r="A20" s="89"/>
      <c r="B20" s="89"/>
      <c r="C20" s="103"/>
      <c r="D20" s="104"/>
      <c r="E20" s="104"/>
      <c r="F20" s="89"/>
      <c r="G20" s="111">
        <f t="shared" si="0"/>
        <v>0</v>
      </c>
      <c r="H20" s="111">
        <f t="shared" si="1"/>
        <v>0</v>
      </c>
      <c r="I20" s="112" t="str">
        <f t="shared" si="2"/>
        <v/>
      </c>
      <c r="J20" s="113" t="str">
        <f t="shared" si="3"/>
        <v/>
      </c>
      <c r="K20" s="113" t="str">
        <f t="shared" si="4"/>
        <v/>
      </c>
      <c r="L20" s="113" t="str">
        <f t="shared" si="5"/>
        <v/>
      </c>
      <c r="M20" s="114"/>
      <c r="N20" s="101"/>
    </row>
    <row r="21" spans="1:14" x14ac:dyDescent="0.25">
      <c r="A21" s="89"/>
      <c r="B21" s="89"/>
      <c r="C21" s="103"/>
      <c r="D21" s="104"/>
      <c r="E21" s="104"/>
      <c r="F21" s="89"/>
      <c r="G21" s="111">
        <f t="shared" si="0"/>
        <v>0</v>
      </c>
      <c r="H21" s="111">
        <f t="shared" si="1"/>
        <v>0</v>
      </c>
      <c r="I21" s="112" t="str">
        <f t="shared" si="2"/>
        <v/>
      </c>
      <c r="J21" s="113" t="str">
        <f t="shared" si="3"/>
        <v/>
      </c>
      <c r="K21" s="113" t="str">
        <f t="shared" si="4"/>
        <v/>
      </c>
      <c r="L21" s="113" t="str">
        <f t="shared" si="5"/>
        <v/>
      </c>
      <c r="M21" s="114"/>
      <c r="N21" s="101"/>
    </row>
    <row r="22" spans="1:14" x14ac:dyDescent="0.25">
      <c r="A22" s="89"/>
      <c r="B22" s="89"/>
      <c r="C22" s="116"/>
      <c r="D22" s="104"/>
      <c r="E22" s="104"/>
      <c r="F22" s="89"/>
      <c r="G22" s="111">
        <f t="shared" si="0"/>
        <v>0</v>
      </c>
      <c r="H22" s="111">
        <f t="shared" si="1"/>
        <v>0</v>
      </c>
      <c r="I22" s="112" t="str">
        <f t="shared" si="2"/>
        <v/>
      </c>
      <c r="J22" s="113" t="str">
        <f t="shared" si="3"/>
        <v/>
      </c>
      <c r="K22" s="113" t="str">
        <f t="shared" si="4"/>
        <v/>
      </c>
      <c r="L22" s="113" t="str">
        <f t="shared" si="5"/>
        <v/>
      </c>
      <c r="M22" s="114"/>
      <c r="N22" s="101"/>
    </row>
    <row r="23" spans="1:14" x14ac:dyDescent="0.25">
      <c r="A23" s="89"/>
      <c r="B23" s="89"/>
      <c r="C23" s="116"/>
      <c r="D23" s="104"/>
      <c r="E23" s="104"/>
      <c r="F23" s="89"/>
      <c r="G23" s="111">
        <f t="shared" si="0"/>
        <v>0</v>
      </c>
      <c r="H23" s="111">
        <f t="shared" si="1"/>
        <v>0</v>
      </c>
      <c r="I23" s="112" t="str">
        <f t="shared" si="2"/>
        <v/>
      </c>
      <c r="J23" s="113" t="str">
        <f t="shared" si="3"/>
        <v/>
      </c>
      <c r="K23" s="113" t="str">
        <f t="shared" si="4"/>
        <v/>
      </c>
      <c r="L23" s="113" t="str">
        <f t="shared" si="5"/>
        <v/>
      </c>
      <c r="M23" s="114"/>
      <c r="N23" s="101"/>
    </row>
    <row r="24" spans="1:14" x14ac:dyDescent="0.25">
      <c r="A24" s="89"/>
      <c r="B24" s="89"/>
      <c r="C24" s="116"/>
      <c r="D24" s="104"/>
      <c r="E24" s="104"/>
      <c r="F24" s="89"/>
      <c r="G24" s="111">
        <f t="shared" si="0"/>
        <v>0</v>
      </c>
      <c r="H24" s="111">
        <f t="shared" si="1"/>
        <v>0</v>
      </c>
      <c r="I24" s="112" t="str">
        <f t="shared" si="2"/>
        <v/>
      </c>
      <c r="J24" s="113" t="str">
        <f t="shared" si="3"/>
        <v/>
      </c>
      <c r="K24" s="113" t="str">
        <f t="shared" si="4"/>
        <v/>
      </c>
      <c r="L24" s="113" t="str">
        <f t="shared" si="5"/>
        <v/>
      </c>
      <c r="M24" s="114"/>
      <c r="N24" s="101"/>
    </row>
    <row r="25" spans="1:14" x14ac:dyDescent="0.25">
      <c r="A25" s="89"/>
      <c r="B25" s="89"/>
      <c r="C25" s="116"/>
      <c r="D25" s="104"/>
      <c r="E25" s="104"/>
      <c r="F25" s="89"/>
      <c r="G25" s="111">
        <f t="shared" si="0"/>
        <v>0</v>
      </c>
      <c r="H25" s="111">
        <f t="shared" si="1"/>
        <v>0</v>
      </c>
      <c r="I25" s="112" t="str">
        <f t="shared" si="2"/>
        <v/>
      </c>
      <c r="J25" s="113" t="str">
        <f t="shared" si="3"/>
        <v/>
      </c>
      <c r="K25" s="113" t="str">
        <f t="shared" si="4"/>
        <v/>
      </c>
      <c r="L25" s="113" t="str">
        <f t="shared" si="5"/>
        <v/>
      </c>
      <c r="M25" s="114"/>
      <c r="N25" s="101"/>
    </row>
    <row r="26" spans="1:14" x14ac:dyDescent="0.25">
      <c r="A26" s="89"/>
      <c r="B26" s="89"/>
      <c r="C26" s="116"/>
      <c r="D26" s="104"/>
      <c r="E26" s="104"/>
      <c r="F26" s="89"/>
      <c r="G26" s="111">
        <f t="shared" si="0"/>
        <v>0</v>
      </c>
      <c r="H26" s="111">
        <f t="shared" si="1"/>
        <v>0</v>
      </c>
      <c r="I26" s="112" t="str">
        <f t="shared" si="2"/>
        <v/>
      </c>
      <c r="J26" s="113" t="str">
        <f t="shared" si="3"/>
        <v/>
      </c>
      <c r="K26" s="113" t="str">
        <f t="shared" si="4"/>
        <v/>
      </c>
      <c r="L26" s="113" t="str">
        <f t="shared" si="5"/>
        <v/>
      </c>
      <c r="M26" s="114"/>
      <c r="N26" s="101"/>
    </row>
    <row r="27" spans="1:14" x14ac:dyDescent="0.25">
      <c r="A27" s="89"/>
      <c r="B27" s="89"/>
      <c r="C27" s="116"/>
      <c r="D27" s="104"/>
      <c r="E27" s="104"/>
      <c r="F27" s="89"/>
      <c r="G27" s="111">
        <f t="shared" si="0"/>
        <v>0</v>
      </c>
      <c r="H27" s="111">
        <f t="shared" si="1"/>
        <v>0</v>
      </c>
      <c r="I27" s="112" t="str">
        <f t="shared" si="2"/>
        <v/>
      </c>
      <c r="J27" s="113" t="str">
        <f t="shared" si="3"/>
        <v/>
      </c>
      <c r="K27" s="113" t="str">
        <f t="shared" si="4"/>
        <v/>
      </c>
      <c r="L27" s="113" t="str">
        <f t="shared" si="5"/>
        <v/>
      </c>
      <c r="M27" s="114"/>
      <c r="N27" s="101"/>
    </row>
    <row r="28" spans="1:14" x14ac:dyDescent="0.25">
      <c r="A28" s="89"/>
      <c r="B28" s="89"/>
      <c r="C28" s="116"/>
      <c r="D28" s="104"/>
      <c r="E28" s="104"/>
      <c r="F28" s="89"/>
      <c r="G28" s="111">
        <f t="shared" si="0"/>
        <v>0</v>
      </c>
      <c r="H28" s="111">
        <f t="shared" si="1"/>
        <v>0</v>
      </c>
      <c r="I28" s="112" t="str">
        <f t="shared" si="2"/>
        <v/>
      </c>
      <c r="J28" s="113" t="str">
        <f t="shared" si="3"/>
        <v/>
      </c>
      <c r="K28" s="113" t="str">
        <f t="shared" si="4"/>
        <v/>
      </c>
      <c r="L28" s="113" t="str">
        <f t="shared" si="5"/>
        <v/>
      </c>
      <c r="M28" s="114"/>
      <c r="N28" s="101"/>
    </row>
    <row r="29" spans="1:14" x14ac:dyDescent="0.25">
      <c r="A29" s="89"/>
      <c r="B29" s="89"/>
      <c r="C29" s="116"/>
      <c r="D29" s="104"/>
      <c r="E29" s="104"/>
      <c r="F29" s="89"/>
      <c r="G29" s="111">
        <f t="shared" si="0"/>
        <v>0</v>
      </c>
      <c r="H29" s="111">
        <f t="shared" si="1"/>
        <v>0</v>
      </c>
      <c r="I29" s="112" t="str">
        <f t="shared" si="2"/>
        <v/>
      </c>
      <c r="J29" s="113" t="str">
        <f t="shared" si="3"/>
        <v/>
      </c>
      <c r="K29" s="113" t="str">
        <f t="shared" si="4"/>
        <v/>
      </c>
      <c r="L29" s="113" t="str">
        <f t="shared" si="5"/>
        <v/>
      </c>
      <c r="M29" s="114"/>
      <c r="N29" s="101"/>
    </row>
    <row r="30" spans="1:14" x14ac:dyDescent="0.25">
      <c r="A30" s="89"/>
      <c r="B30" s="89"/>
      <c r="C30" s="116"/>
      <c r="D30" s="104"/>
      <c r="E30" s="104"/>
      <c r="F30" s="89"/>
      <c r="G30" s="111">
        <f t="shared" si="0"/>
        <v>0</v>
      </c>
      <c r="H30" s="111">
        <f t="shared" si="1"/>
        <v>0</v>
      </c>
      <c r="I30" s="112" t="str">
        <f t="shared" si="2"/>
        <v/>
      </c>
      <c r="J30" s="113" t="str">
        <f t="shared" si="3"/>
        <v/>
      </c>
      <c r="K30" s="113" t="str">
        <f t="shared" si="4"/>
        <v/>
      </c>
      <c r="L30" s="113" t="str">
        <f t="shared" si="5"/>
        <v/>
      </c>
      <c r="M30" s="114"/>
      <c r="N30" s="101"/>
    </row>
    <row r="31" spans="1:14" x14ac:dyDescent="0.25">
      <c r="A31" s="89"/>
      <c r="B31" s="89"/>
      <c r="C31" s="116"/>
      <c r="D31" s="104"/>
      <c r="E31" s="104"/>
      <c r="F31" s="89"/>
      <c r="G31" s="111">
        <f t="shared" si="0"/>
        <v>0</v>
      </c>
      <c r="H31" s="111">
        <f t="shared" si="1"/>
        <v>0</v>
      </c>
      <c r="I31" s="112" t="str">
        <f t="shared" si="2"/>
        <v/>
      </c>
      <c r="J31" s="113" t="str">
        <f t="shared" si="3"/>
        <v/>
      </c>
      <c r="K31" s="113" t="str">
        <f t="shared" si="4"/>
        <v/>
      </c>
      <c r="L31" s="113" t="str">
        <f t="shared" si="5"/>
        <v/>
      </c>
      <c r="M31" s="114"/>
      <c r="N31" s="101"/>
    </row>
    <row r="32" spans="1:14" x14ac:dyDescent="0.25">
      <c r="A32" s="89"/>
      <c r="B32" s="89"/>
      <c r="C32" s="116"/>
      <c r="D32" s="104"/>
      <c r="E32" s="104"/>
      <c r="F32" s="89"/>
      <c r="G32" s="111">
        <f t="shared" si="0"/>
        <v>0</v>
      </c>
      <c r="H32" s="111">
        <f t="shared" si="1"/>
        <v>0</v>
      </c>
      <c r="I32" s="112" t="str">
        <f t="shared" si="2"/>
        <v/>
      </c>
      <c r="J32" s="113" t="str">
        <f t="shared" si="3"/>
        <v/>
      </c>
      <c r="K32" s="113" t="str">
        <f t="shared" si="4"/>
        <v/>
      </c>
      <c r="L32" s="113" t="str">
        <f t="shared" si="5"/>
        <v/>
      </c>
      <c r="M32" s="114"/>
      <c r="N32" s="101"/>
    </row>
    <row r="33" spans="1:14" x14ac:dyDescent="0.25">
      <c r="A33" s="89"/>
      <c r="B33" s="89"/>
      <c r="C33" s="116"/>
      <c r="D33" s="104"/>
      <c r="E33" s="104"/>
      <c r="F33" s="89"/>
      <c r="G33" s="111">
        <f t="shared" si="0"/>
        <v>0</v>
      </c>
      <c r="H33" s="111">
        <f t="shared" si="1"/>
        <v>0</v>
      </c>
      <c r="I33" s="112" t="str">
        <f t="shared" si="2"/>
        <v/>
      </c>
      <c r="J33" s="113" t="str">
        <f t="shared" si="3"/>
        <v/>
      </c>
      <c r="K33" s="113" t="str">
        <f t="shared" si="4"/>
        <v/>
      </c>
      <c r="L33" s="113" t="str">
        <f t="shared" si="5"/>
        <v/>
      </c>
      <c r="M33" s="114"/>
      <c r="N33" s="101"/>
    </row>
    <row r="34" spans="1:14" x14ac:dyDescent="0.25">
      <c r="A34" s="89"/>
      <c r="B34" s="89"/>
      <c r="C34" s="116"/>
      <c r="D34" s="104"/>
      <c r="E34" s="104"/>
      <c r="F34" s="89"/>
      <c r="G34" s="111">
        <f t="shared" si="0"/>
        <v>0</v>
      </c>
      <c r="H34" s="111">
        <f t="shared" si="1"/>
        <v>0</v>
      </c>
      <c r="I34" s="112" t="str">
        <f t="shared" si="2"/>
        <v/>
      </c>
      <c r="J34" s="113" t="str">
        <f t="shared" si="3"/>
        <v/>
      </c>
      <c r="K34" s="113" t="str">
        <f t="shared" si="4"/>
        <v/>
      </c>
      <c r="L34" s="113" t="str">
        <f t="shared" si="5"/>
        <v/>
      </c>
      <c r="M34" s="114"/>
      <c r="N34" s="101"/>
    </row>
    <row r="35" spans="1:14" x14ac:dyDescent="0.25">
      <c r="A35" s="89"/>
      <c r="B35" s="89"/>
      <c r="C35" s="116"/>
      <c r="D35" s="104"/>
      <c r="E35" s="104"/>
      <c r="F35" s="89"/>
      <c r="G35" s="111">
        <f t="shared" si="0"/>
        <v>0</v>
      </c>
      <c r="H35" s="111">
        <f t="shared" si="1"/>
        <v>0</v>
      </c>
      <c r="I35" s="112" t="str">
        <f t="shared" si="2"/>
        <v/>
      </c>
      <c r="J35" s="113" t="str">
        <f t="shared" si="3"/>
        <v/>
      </c>
      <c r="K35" s="113" t="str">
        <f t="shared" si="4"/>
        <v/>
      </c>
      <c r="L35" s="113" t="str">
        <f t="shared" si="5"/>
        <v/>
      </c>
      <c r="M35" s="114"/>
      <c r="N35" s="101"/>
    </row>
    <row r="36" spans="1:14" x14ac:dyDescent="0.25">
      <c r="A36" s="89"/>
      <c r="B36" s="89"/>
      <c r="C36" s="116"/>
      <c r="D36" s="104"/>
      <c r="E36" s="104"/>
      <c r="F36" s="89"/>
      <c r="G36" s="111">
        <f t="shared" si="0"/>
        <v>0</v>
      </c>
      <c r="H36" s="111">
        <f t="shared" si="1"/>
        <v>0</v>
      </c>
      <c r="I36" s="112" t="str">
        <f t="shared" si="2"/>
        <v/>
      </c>
      <c r="J36" s="113" t="str">
        <f t="shared" si="3"/>
        <v/>
      </c>
      <c r="K36" s="113" t="str">
        <f t="shared" si="4"/>
        <v/>
      </c>
      <c r="L36" s="113" t="str">
        <f t="shared" si="5"/>
        <v/>
      </c>
      <c r="M36" s="114"/>
      <c r="N36" s="101"/>
    </row>
    <row r="37" spans="1:14" x14ac:dyDescent="0.25">
      <c r="A37" s="89"/>
      <c r="B37" s="89"/>
      <c r="C37" s="116"/>
      <c r="D37" s="104"/>
      <c r="E37" s="104"/>
      <c r="F37" s="89"/>
      <c r="G37" s="111">
        <f t="shared" si="0"/>
        <v>0</v>
      </c>
      <c r="H37" s="111">
        <f t="shared" si="1"/>
        <v>0</v>
      </c>
      <c r="I37" s="112" t="str">
        <f t="shared" si="2"/>
        <v/>
      </c>
      <c r="J37" s="113" t="str">
        <f t="shared" si="3"/>
        <v/>
      </c>
      <c r="K37" s="113" t="str">
        <f t="shared" si="4"/>
        <v/>
      </c>
      <c r="L37" s="113" t="str">
        <f t="shared" si="5"/>
        <v/>
      </c>
      <c r="M37" s="114"/>
      <c r="N37" s="101"/>
    </row>
    <row r="38" spans="1:14" x14ac:dyDescent="0.25">
      <c r="A38" s="89"/>
      <c r="B38" s="89"/>
      <c r="C38" s="116"/>
      <c r="D38" s="104"/>
      <c r="E38" s="104"/>
      <c r="F38" s="89"/>
      <c r="G38" s="111">
        <f t="shared" si="0"/>
        <v>0</v>
      </c>
      <c r="H38" s="111">
        <f t="shared" si="1"/>
        <v>0</v>
      </c>
      <c r="I38" s="112" t="str">
        <f t="shared" si="2"/>
        <v/>
      </c>
      <c r="J38" s="113" t="str">
        <f t="shared" si="3"/>
        <v/>
      </c>
      <c r="K38" s="113" t="str">
        <f t="shared" si="4"/>
        <v/>
      </c>
      <c r="L38" s="113" t="str">
        <f t="shared" si="5"/>
        <v/>
      </c>
      <c r="M38" s="114"/>
      <c r="N38" s="101"/>
    </row>
    <row r="39" spans="1:14" x14ac:dyDescent="0.25">
      <c r="A39" s="89"/>
      <c r="B39" s="89"/>
      <c r="C39" s="116"/>
      <c r="D39" s="104"/>
      <c r="E39" s="104"/>
      <c r="F39" s="89"/>
      <c r="G39" s="111">
        <f t="shared" si="0"/>
        <v>0</v>
      </c>
      <c r="H39" s="111">
        <f t="shared" si="1"/>
        <v>0</v>
      </c>
      <c r="I39" s="112" t="str">
        <f t="shared" si="2"/>
        <v/>
      </c>
      <c r="J39" s="113" t="str">
        <f t="shared" si="3"/>
        <v/>
      </c>
      <c r="K39" s="113" t="str">
        <f t="shared" si="4"/>
        <v/>
      </c>
      <c r="L39" s="113" t="str">
        <f t="shared" si="5"/>
        <v/>
      </c>
      <c r="M39" s="114"/>
      <c r="N39" s="101"/>
    </row>
    <row r="40" spans="1:14" x14ac:dyDescent="0.25">
      <c r="A40" s="89"/>
      <c r="B40" s="89"/>
      <c r="C40" s="116"/>
      <c r="D40" s="104"/>
      <c r="E40" s="104"/>
      <c r="F40" s="89"/>
      <c r="G40" s="111">
        <f t="shared" si="0"/>
        <v>0</v>
      </c>
      <c r="H40" s="111">
        <f t="shared" si="1"/>
        <v>0</v>
      </c>
      <c r="I40" s="112" t="str">
        <f t="shared" si="2"/>
        <v/>
      </c>
      <c r="J40" s="113" t="str">
        <f t="shared" si="3"/>
        <v/>
      </c>
      <c r="K40" s="113" t="str">
        <f t="shared" si="4"/>
        <v/>
      </c>
      <c r="L40" s="113" t="str">
        <f t="shared" si="5"/>
        <v/>
      </c>
      <c r="M40" s="114"/>
      <c r="N40" s="101"/>
    </row>
    <row r="41" spans="1:14" x14ac:dyDescent="0.25">
      <c r="A41" s="89"/>
      <c r="B41" s="89"/>
      <c r="C41" s="116"/>
      <c r="D41" s="104"/>
      <c r="E41" s="104"/>
      <c r="F41" s="89"/>
      <c r="G41" s="111">
        <f t="shared" si="0"/>
        <v>0</v>
      </c>
      <c r="H41" s="111">
        <f t="shared" si="1"/>
        <v>0</v>
      </c>
      <c r="I41" s="112" t="str">
        <f t="shared" si="2"/>
        <v/>
      </c>
      <c r="J41" s="113" t="str">
        <f t="shared" si="3"/>
        <v/>
      </c>
      <c r="K41" s="113" t="str">
        <f t="shared" si="4"/>
        <v/>
      </c>
      <c r="L41" s="113" t="str">
        <f t="shared" si="5"/>
        <v/>
      </c>
      <c r="M41" s="114"/>
      <c r="N41" s="101"/>
    </row>
    <row r="42" spans="1:14" x14ac:dyDescent="0.25">
      <c r="A42" s="89"/>
      <c r="B42" s="89"/>
      <c r="C42" s="116"/>
      <c r="D42" s="104"/>
      <c r="E42" s="104"/>
      <c r="F42" s="89"/>
      <c r="G42" s="111">
        <f t="shared" si="0"/>
        <v>0</v>
      </c>
      <c r="H42" s="111">
        <f t="shared" si="1"/>
        <v>0</v>
      </c>
      <c r="I42" s="112" t="str">
        <f t="shared" si="2"/>
        <v/>
      </c>
      <c r="J42" s="113" t="str">
        <f t="shared" si="3"/>
        <v/>
      </c>
      <c r="K42" s="113" t="str">
        <f t="shared" si="4"/>
        <v/>
      </c>
      <c r="L42" s="113" t="str">
        <f t="shared" si="5"/>
        <v/>
      </c>
      <c r="M42" s="114"/>
      <c r="N42" s="101"/>
    </row>
    <row r="43" spans="1:14" x14ac:dyDescent="0.25">
      <c r="A43" s="89"/>
      <c r="B43" s="89"/>
      <c r="C43" s="116"/>
      <c r="D43" s="104"/>
      <c r="E43" s="104"/>
      <c r="F43" s="89"/>
      <c r="G43" s="111">
        <f t="shared" si="0"/>
        <v>0</v>
      </c>
      <c r="H43" s="111">
        <f t="shared" si="1"/>
        <v>0</v>
      </c>
      <c r="I43" s="112" t="str">
        <f t="shared" si="2"/>
        <v/>
      </c>
      <c r="J43" s="113" t="str">
        <f t="shared" si="3"/>
        <v/>
      </c>
      <c r="K43" s="113" t="str">
        <f t="shared" si="4"/>
        <v/>
      </c>
      <c r="L43" s="113" t="str">
        <f t="shared" si="5"/>
        <v/>
      </c>
      <c r="M43" s="114"/>
      <c r="N43" s="101"/>
    </row>
    <row r="44" spans="1:14" x14ac:dyDescent="0.25">
      <c r="A44" s="89"/>
      <c r="B44" s="89"/>
      <c r="C44" s="116"/>
      <c r="D44" s="104"/>
      <c r="E44" s="104"/>
      <c r="F44" s="89"/>
      <c r="G44" s="111">
        <f t="shared" si="0"/>
        <v>0</v>
      </c>
      <c r="H44" s="111">
        <f t="shared" si="1"/>
        <v>0</v>
      </c>
      <c r="I44" s="112" t="str">
        <f t="shared" si="2"/>
        <v/>
      </c>
      <c r="J44" s="113" t="str">
        <f t="shared" si="3"/>
        <v/>
      </c>
      <c r="K44" s="113" t="str">
        <f t="shared" si="4"/>
        <v/>
      </c>
      <c r="L44" s="113" t="str">
        <f t="shared" si="5"/>
        <v/>
      </c>
      <c r="M44" s="114"/>
      <c r="N44" s="101"/>
    </row>
    <row r="45" spans="1:14" x14ac:dyDescent="0.25">
      <c r="A45" s="89"/>
      <c r="B45" s="89"/>
      <c r="C45" s="116"/>
      <c r="D45" s="104"/>
      <c r="E45" s="104"/>
      <c r="F45" s="89"/>
      <c r="G45" s="111">
        <f t="shared" si="0"/>
        <v>0</v>
      </c>
      <c r="H45" s="111">
        <f t="shared" si="1"/>
        <v>0</v>
      </c>
      <c r="I45" s="112" t="str">
        <f t="shared" si="2"/>
        <v/>
      </c>
      <c r="J45" s="113" t="str">
        <f t="shared" si="3"/>
        <v/>
      </c>
      <c r="K45" s="113" t="str">
        <f t="shared" si="4"/>
        <v/>
      </c>
      <c r="L45" s="113" t="str">
        <f t="shared" si="5"/>
        <v/>
      </c>
      <c r="M45" s="114"/>
      <c r="N45" s="101"/>
    </row>
    <row r="46" spans="1:14" x14ac:dyDescent="0.25">
      <c r="A46" s="89"/>
      <c r="B46" s="89"/>
      <c r="C46" s="116"/>
      <c r="D46" s="104"/>
      <c r="E46" s="104"/>
      <c r="F46" s="89"/>
      <c r="G46" s="111">
        <f t="shared" si="0"/>
        <v>0</v>
      </c>
      <c r="H46" s="111">
        <f t="shared" si="1"/>
        <v>0</v>
      </c>
      <c r="I46" s="112" t="str">
        <f t="shared" si="2"/>
        <v/>
      </c>
      <c r="J46" s="113" t="str">
        <f t="shared" si="3"/>
        <v/>
      </c>
      <c r="K46" s="113" t="str">
        <f t="shared" si="4"/>
        <v/>
      </c>
      <c r="L46" s="113" t="str">
        <f t="shared" si="5"/>
        <v/>
      </c>
      <c r="M46" s="114"/>
      <c r="N46" s="101"/>
    </row>
    <row r="47" spans="1:14" x14ac:dyDescent="0.25">
      <c r="A47" s="89"/>
      <c r="B47" s="89"/>
      <c r="C47" s="116"/>
      <c r="D47" s="104"/>
      <c r="E47" s="104"/>
      <c r="F47" s="89"/>
      <c r="G47" s="111">
        <f t="shared" si="0"/>
        <v>0</v>
      </c>
      <c r="H47" s="111">
        <f t="shared" si="1"/>
        <v>0</v>
      </c>
      <c r="I47" s="112" t="str">
        <f t="shared" si="2"/>
        <v/>
      </c>
      <c r="J47" s="113" t="str">
        <f t="shared" si="3"/>
        <v/>
      </c>
      <c r="K47" s="113" t="str">
        <f t="shared" si="4"/>
        <v/>
      </c>
      <c r="L47" s="113" t="str">
        <f t="shared" si="5"/>
        <v/>
      </c>
      <c r="M47" s="114"/>
      <c r="N47" s="101"/>
    </row>
    <row r="48" spans="1:14" x14ac:dyDescent="0.25">
      <c r="A48" s="89"/>
      <c r="B48" s="89"/>
      <c r="C48" s="116"/>
      <c r="D48" s="104"/>
      <c r="E48" s="104"/>
      <c r="F48" s="89"/>
      <c r="G48" s="111">
        <f t="shared" si="0"/>
        <v>0</v>
      </c>
      <c r="H48" s="111">
        <f t="shared" si="1"/>
        <v>0</v>
      </c>
      <c r="I48" s="112" t="str">
        <f t="shared" si="2"/>
        <v/>
      </c>
      <c r="J48" s="113" t="str">
        <f t="shared" si="3"/>
        <v/>
      </c>
      <c r="K48" s="113" t="str">
        <f t="shared" si="4"/>
        <v/>
      </c>
      <c r="L48" s="113" t="str">
        <f t="shared" si="5"/>
        <v/>
      </c>
      <c r="M48" s="114"/>
      <c r="N48" s="101"/>
    </row>
    <row r="49" spans="1:14" x14ac:dyDescent="0.25">
      <c r="A49" s="89"/>
      <c r="B49" s="89"/>
      <c r="C49" s="116"/>
      <c r="D49" s="104"/>
      <c r="E49" s="104"/>
      <c r="F49" s="89"/>
      <c r="G49" s="111">
        <f t="shared" si="0"/>
        <v>0</v>
      </c>
      <c r="H49" s="111">
        <f t="shared" si="1"/>
        <v>0</v>
      </c>
      <c r="I49" s="112" t="str">
        <f t="shared" si="2"/>
        <v/>
      </c>
      <c r="J49" s="113" t="str">
        <f t="shared" si="3"/>
        <v/>
      </c>
      <c r="K49" s="113" t="str">
        <f t="shared" si="4"/>
        <v/>
      </c>
      <c r="L49" s="113" t="str">
        <f t="shared" si="5"/>
        <v/>
      </c>
      <c r="M49" s="114"/>
      <c r="N49" s="101"/>
    </row>
    <row r="50" spans="1:14" x14ac:dyDescent="0.25">
      <c r="A50" s="89"/>
      <c r="B50" s="89"/>
      <c r="C50" s="116"/>
      <c r="D50" s="104"/>
      <c r="E50" s="104"/>
      <c r="F50" s="89"/>
      <c r="G50" s="111">
        <f t="shared" si="0"/>
        <v>0</v>
      </c>
      <c r="H50" s="111">
        <f t="shared" si="1"/>
        <v>0</v>
      </c>
      <c r="I50" s="112" t="str">
        <f t="shared" si="2"/>
        <v/>
      </c>
      <c r="J50" s="113" t="str">
        <f t="shared" si="3"/>
        <v/>
      </c>
      <c r="K50" s="113" t="str">
        <f t="shared" si="4"/>
        <v/>
      </c>
      <c r="L50" s="113" t="str">
        <f t="shared" si="5"/>
        <v/>
      </c>
      <c r="M50" s="114"/>
      <c r="N50" s="101"/>
    </row>
    <row r="51" spans="1:14" x14ac:dyDescent="0.25">
      <c r="A51" s="89"/>
      <c r="B51" s="89"/>
      <c r="C51" s="116"/>
      <c r="D51" s="104"/>
      <c r="E51" s="104"/>
      <c r="F51" s="89"/>
      <c r="G51" s="111">
        <f t="shared" si="0"/>
        <v>0</v>
      </c>
      <c r="H51" s="111">
        <f t="shared" si="1"/>
        <v>0</v>
      </c>
      <c r="I51" s="112" t="str">
        <f t="shared" si="2"/>
        <v/>
      </c>
      <c r="J51" s="113" t="str">
        <f t="shared" si="3"/>
        <v/>
      </c>
      <c r="K51" s="113" t="str">
        <f t="shared" si="4"/>
        <v/>
      </c>
      <c r="L51" s="113" t="str">
        <f t="shared" si="5"/>
        <v/>
      </c>
      <c r="M51" s="114"/>
      <c r="N51" s="101"/>
    </row>
    <row r="52" spans="1:14" x14ac:dyDescent="0.25">
      <c r="A52" s="89"/>
      <c r="B52" s="89"/>
      <c r="C52" s="116"/>
      <c r="D52" s="104"/>
      <c r="E52" s="104"/>
      <c r="F52" s="89"/>
      <c r="G52" s="111">
        <f t="shared" si="0"/>
        <v>0</v>
      </c>
      <c r="H52" s="111">
        <f t="shared" si="1"/>
        <v>0</v>
      </c>
      <c r="I52" s="112" t="str">
        <f t="shared" si="2"/>
        <v/>
      </c>
      <c r="J52" s="113" t="str">
        <f t="shared" si="3"/>
        <v/>
      </c>
      <c r="K52" s="113" t="str">
        <f t="shared" si="4"/>
        <v/>
      </c>
      <c r="L52" s="113" t="str">
        <f t="shared" si="5"/>
        <v/>
      </c>
      <c r="M52" s="114"/>
      <c r="N52" s="101"/>
    </row>
    <row r="53" spans="1:14" x14ac:dyDescent="0.25">
      <c r="A53" s="89"/>
      <c r="B53" s="89"/>
      <c r="C53" s="116"/>
      <c r="D53" s="104"/>
      <c r="E53" s="104"/>
      <c r="F53" s="89"/>
      <c r="G53" s="111">
        <f t="shared" si="0"/>
        <v>0</v>
      </c>
      <c r="H53" s="111">
        <f t="shared" si="1"/>
        <v>0</v>
      </c>
      <c r="I53" s="112" t="str">
        <f t="shared" si="2"/>
        <v/>
      </c>
      <c r="J53" s="113" t="str">
        <f t="shared" si="3"/>
        <v/>
      </c>
      <c r="K53" s="113" t="str">
        <f t="shared" si="4"/>
        <v/>
      </c>
      <c r="L53" s="113" t="str">
        <f t="shared" si="5"/>
        <v/>
      </c>
      <c r="M53" s="114"/>
      <c r="N53" s="101"/>
    </row>
    <row r="54" spans="1:14" x14ac:dyDescent="0.25">
      <c r="A54" s="89"/>
      <c r="B54" s="89"/>
      <c r="C54" s="116"/>
      <c r="D54" s="104"/>
      <c r="E54" s="104"/>
      <c r="F54" s="89"/>
      <c r="G54" s="111">
        <f t="shared" si="0"/>
        <v>0</v>
      </c>
      <c r="H54" s="111">
        <f t="shared" si="1"/>
        <v>0</v>
      </c>
      <c r="I54" s="112" t="str">
        <f t="shared" si="2"/>
        <v/>
      </c>
      <c r="J54" s="113" t="str">
        <f t="shared" si="3"/>
        <v/>
      </c>
      <c r="K54" s="113" t="str">
        <f t="shared" si="4"/>
        <v/>
      </c>
      <c r="L54" s="113" t="str">
        <f t="shared" si="5"/>
        <v/>
      </c>
      <c r="M54" s="114"/>
      <c r="N54" s="101"/>
    </row>
    <row r="55" spans="1:14" x14ac:dyDescent="0.25">
      <c r="A55" s="89"/>
      <c r="B55" s="89"/>
      <c r="C55" s="116"/>
      <c r="D55" s="104"/>
      <c r="E55" s="104"/>
      <c r="F55" s="89"/>
      <c r="G55" s="111">
        <f t="shared" si="0"/>
        <v>0</v>
      </c>
      <c r="H55" s="111">
        <f t="shared" si="1"/>
        <v>0</v>
      </c>
      <c r="I55" s="112" t="str">
        <f t="shared" si="2"/>
        <v/>
      </c>
      <c r="J55" s="113" t="str">
        <f t="shared" si="3"/>
        <v/>
      </c>
      <c r="K55" s="113" t="str">
        <f t="shared" si="4"/>
        <v/>
      </c>
      <c r="L55" s="113" t="str">
        <f t="shared" si="5"/>
        <v/>
      </c>
      <c r="M55" s="114"/>
      <c r="N55" s="101"/>
    </row>
    <row r="56" spans="1:14" x14ac:dyDescent="0.25">
      <c r="A56" s="89"/>
      <c r="B56" s="89"/>
      <c r="C56" s="116"/>
      <c r="D56" s="104"/>
      <c r="E56" s="104"/>
      <c r="F56" s="89"/>
      <c r="G56" s="111">
        <f t="shared" si="0"/>
        <v>0</v>
      </c>
      <c r="H56" s="111">
        <f t="shared" si="1"/>
        <v>0</v>
      </c>
      <c r="I56" s="112" t="str">
        <f t="shared" si="2"/>
        <v/>
      </c>
      <c r="J56" s="113" t="str">
        <f t="shared" si="3"/>
        <v/>
      </c>
      <c r="K56" s="113" t="str">
        <f t="shared" si="4"/>
        <v/>
      </c>
      <c r="L56" s="113" t="str">
        <f t="shared" si="5"/>
        <v/>
      </c>
      <c r="M56" s="114"/>
      <c r="N56" s="101"/>
    </row>
    <row r="57" spans="1:14" x14ac:dyDescent="0.25">
      <c r="A57" s="89"/>
      <c r="B57" s="89"/>
      <c r="C57" s="116"/>
      <c r="D57" s="104"/>
      <c r="E57" s="104"/>
      <c r="F57" s="89"/>
      <c r="G57" s="111">
        <f t="shared" si="0"/>
        <v>0</v>
      </c>
      <c r="H57" s="111">
        <f t="shared" si="1"/>
        <v>0</v>
      </c>
      <c r="I57" s="112" t="str">
        <f t="shared" si="2"/>
        <v/>
      </c>
      <c r="J57" s="113" t="str">
        <f t="shared" si="3"/>
        <v/>
      </c>
      <c r="K57" s="113" t="str">
        <f t="shared" si="4"/>
        <v/>
      </c>
      <c r="L57" s="113" t="str">
        <f t="shared" si="5"/>
        <v/>
      </c>
      <c r="M57" s="114"/>
      <c r="N57" s="101"/>
    </row>
    <row r="58" spans="1:14" x14ac:dyDescent="0.25">
      <c r="A58" s="89"/>
      <c r="B58" s="89"/>
      <c r="C58" s="116"/>
      <c r="D58" s="104"/>
      <c r="E58" s="104"/>
      <c r="F58" s="89"/>
      <c r="G58" s="111">
        <f t="shared" si="0"/>
        <v>0</v>
      </c>
      <c r="H58" s="111">
        <f t="shared" si="1"/>
        <v>0</v>
      </c>
      <c r="I58" s="112" t="str">
        <f t="shared" si="2"/>
        <v/>
      </c>
      <c r="J58" s="113" t="str">
        <f t="shared" si="3"/>
        <v/>
      </c>
      <c r="K58" s="113" t="str">
        <f t="shared" si="4"/>
        <v/>
      </c>
      <c r="L58" s="113" t="str">
        <f t="shared" si="5"/>
        <v/>
      </c>
      <c r="M58" s="114"/>
      <c r="N58" s="101"/>
    </row>
    <row r="59" spans="1:14" x14ac:dyDescent="0.25">
      <c r="A59" s="89"/>
      <c r="B59" s="89"/>
      <c r="C59" s="116"/>
      <c r="D59" s="104"/>
      <c r="E59" s="104"/>
      <c r="F59" s="89"/>
      <c r="G59" s="111">
        <f t="shared" si="0"/>
        <v>0</v>
      </c>
      <c r="H59" s="111">
        <f t="shared" si="1"/>
        <v>0</v>
      </c>
      <c r="I59" s="112" t="str">
        <f t="shared" si="2"/>
        <v/>
      </c>
      <c r="J59" s="113" t="str">
        <f t="shared" si="3"/>
        <v/>
      </c>
      <c r="K59" s="113" t="str">
        <f t="shared" si="4"/>
        <v/>
      </c>
      <c r="L59" s="113" t="str">
        <f t="shared" si="5"/>
        <v/>
      </c>
      <c r="M59" s="114"/>
      <c r="N59" s="101"/>
    </row>
    <row r="60" spans="1:14" x14ac:dyDescent="0.25">
      <c r="A60" s="89"/>
      <c r="B60" s="89"/>
      <c r="C60" s="116"/>
      <c r="D60" s="104"/>
      <c r="E60" s="104"/>
      <c r="F60" s="89"/>
      <c r="G60" s="111">
        <f t="shared" si="0"/>
        <v>0</v>
      </c>
      <c r="H60" s="111">
        <f t="shared" si="1"/>
        <v>0</v>
      </c>
      <c r="I60" s="112" t="str">
        <f t="shared" si="2"/>
        <v/>
      </c>
      <c r="J60" s="113" t="str">
        <f t="shared" si="3"/>
        <v/>
      </c>
      <c r="K60" s="113" t="str">
        <f t="shared" si="4"/>
        <v/>
      </c>
      <c r="L60" s="113" t="str">
        <f t="shared" si="5"/>
        <v/>
      </c>
      <c r="M60" s="114"/>
      <c r="N60" s="101"/>
    </row>
    <row r="61" spans="1:14" x14ac:dyDescent="0.25">
      <c r="A61" s="89"/>
      <c r="B61" s="89"/>
      <c r="C61" s="116"/>
      <c r="D61" s="104"/>
      <c r="E61" s="104"/>
      <c r="F61" s="89"/>
      <c r="G61" s="111">
        <f t="shared" si="0"/>
        <v>0</v>
      </c>
      <c r="H61" s="111">
        <f t="shared" si="1"/>
        <v>0</v>
      </c>
      <c r="I61" s="112" t="str">
        <f t="shared" si="2"/>
        <v/>
      </c>
      <c r="J61" s="113" t="str">
        <f t="shared" si="3"/>
        <v/>
      </c>
      <c r="K61" s="113" t="str">
        <f t="shared" si="4"/>
        <v/>
      </c>
      <c r="L61" s="113" t="str">
        <f t="shared" si="5"/>
        <v/>
      </c>
      <c r="M61" s="114"/>
      <c r="N61" s="101"/>
    </row>
    <row r="62" spans="1:14" x14ac:dyDescent="0.25">
      <c r="A62" s="89"/>
      <c r="B62" s="89"/>
      <c r="C62" s="116"/>
      <c r="D62" s="104"/>
      <c r="E62" s="104"/>
      <c r="F62" s="89"/>
      <c r="G62" s="111">
        <f t="shared" si="0"/>
        <v>0</v>
      </c>
      <c r="H62" s="111">
        <f t="shared" si="1"/>
        <v>0</v>
      </c>
      <c r="I62" s="112" t="str">
        <f t="shared" si="2"/>
        <v/>
      </c>
      <c r="J62" s="113" t="str">
        <f t="shared" si="3"/>
        <v/>
      </c>
      <c r="K62" s="113" t="str">
        <f t="shared" si="4"/>
        <v/>
      </c>
      <c r="L62" s="113" t="str">
        <f t="shared" si="5"/>
        <v/>
      </c>
      <c r="M62" s="114"/>
      <c r="N62" s="101"/>
    </row>
    <row r="63" spans="1:14" x14ac:dyDescent="0.25">
      <c r="A63" s="89"/>
      <c r="B63" s="89"/>
      <c r="C63" s="116"/>
      <c r="D63" s="104"/>
      <c r="E63" s="104"/>
      <c r="F63" s="89"/>
      <c r="G63" s="111">
        <f t="shared" si="0"/>
        <v>0</v>
      </c>
      <c r="H63" s="111">
        <f t="shared" si="1"/>
        <v>0</v>
      </c>
      <c r="I63" s="112" t="str">
        <f t="shared" si="2"/>
        <v/>
      </c>
      <c r="J63" s="113" t="str">
        <f t="shared" si="3"/>
        <v/>
      </c>
      <c r="K63" s="113" t="str">
        <f t="shared" si="4"/>
        <v/>
      </c>
      <c r="L63" s="113" t="str">
        <f t="shared" si="5"/>
        <v/>
      </c>
      <c r="M63" s="114"/>
      <c r="N63" s="101"/>
    </row>
    <row r="64" spans="1:14" x14ac:dyDescent="0.25">
      <c r="A64" s="89"/>
      <c r="B64" s="89"/>
      <c r="C64" s="116"/>
      <c r="D64" s="104"/>
      <c r="E64" s="104"/>
      <c r="F64" s="89"/>
      <c r="G64" s="111">
        <f t="shared" si="0"/>
        <v>0</v>
      </c>
      <c r="H64" s="111">
        <f t="shared" si="1"/>
        <v>0</v>
      </c>
      <c r="I64" s="112" t="str">
        <f t="shared" si="2"/>
        <v/>
      </c>
      <c r="J64" s="113" t="str">
        <f t="shared" si="3"/>
        <v/>
      </c>
      <c r="K64" s="113" t="str">
        <f t="shared" si="4"/>
        <v/>
      </c>
      <c r="L64" s="113" t="str">
        <f t="shared" si="5"/>
        <v/>
      </c>
      <c r="M64" s="114"/>
      <c r="N64" s="101"/>
    </row>
    <row r="65" spans="1:14" x14ac:dyDescent="0.25">
      <c r="A65" s="89"/>
      <c r="B65" s="89"/>
      <c r="C65" s="116"/>
      <c r="D65" s="104"/>
      <c r="E65" s="104"/>
      <c r="F65" s="89"/>
      <c r="G65" s="111">
        <f t="shared" si="0"/>
        <v>0</v>
      </c>
      <c r="H65" s="111">
        <f t="shared" si="1"/>
        <v>0</v>
      </c>
      <c r="I65" s="112" t="str">
        <f t="shared" si="2"/>
        <v/>
      </c>
      <c r="J65" s="113" t="str">
        <f t="shared" si="3"/>
        <v/>
      </c>
      <c r="K65" s="113" t="str">
        <f t="shared" si="4"/>
        <v/>
      </c>
      <c r="L65" s="113" t="str">
        <f t="shared" si="5"/>
        <v/>
      </c>
      <c r="M65" s="114"/>
      <c r="N65" s="101"/>
    </row>
    <row r="66" spans="1:14" x14ac:dyDescent="0.25">
      <c r="A66" s="89"/>
      <c r="B66" s="89"/>
      <c r="C66" s="116"/>
      <c r="D66" s="104"/>
      <c r="E66" s="104"/>
      <c r="F66" s="89"/>
      <c r="G66" s="111">
        <f t="shared" si="0"/>
        <v>0</v>
      </c>
      <c r="H66" s="111">
        <f t="shared" si="1"/>
        <v>0</v>
      </c>
      <c r="I66" s="112" t="str">
        <f t="shared" si="2"/>
        <v/>
      </c>
      <c r="J66" s="113" t="str">
        <f t="shared" si="3"/>
        <v/>
      </c>
      <c r="K66" s="113" t="str">
        <f t="shared" si="4"/>
        <v/>
      </c>
      <c r="L66" s="113" t="str">
        <f t="shared" si="5"/>
        <v/>
      </c>
      <c r="M66" s="114"/>
      <c r="N66" s="101"/>
    </row>
    <row r="67" spans="1:14" x14ac:dyDescent="0.25">
      <c r="A67" s="89"/>
      <c r="B67" s="89"/>
      <c r="C67" s="116"/>
      <c r="D67" s="104"/>
      <c r="E67" s="104"/>
      <c r="F67" s="89"/>
      <c r="G67" s="111">
        <f t="shared" ref="G67:G100" si="6" xml:space="preserve"> F67/40</f>
        <v>0</v>
      </c>
      <c r="H67" s="111">
        <f t="shared" ref="H67:H100" si="7">IF(AND(G67&lt;&gt;"", G67&lt;&gt;""), G67*5,"")</f>
        <v>0</v>
      </c>
      <c r="I67" s="112" t="str">
        <f t="shared" ref="I67:I100" si="8">IF(ISBLANK(D67),"",WORKDAY(D67,H67))</f>
        <v/>
      </c>
      <c r="J67" s="113" t="str">
        <f t="shared" ref="J67:J100" si="9">IF(ISBLANK(D67),"",SUM(I67,30))</f>
        <v/>
      </c>
      <c r="K67" s="113" t="str">
        <f t="shared" ref="K67:K100" si="10">IF(ISBLANK(D67),"",SUM(I67,60))</f>
        <v/>
      </c>
      <c r="L67" s="113" t="str">
        <f t="shared" ref="L67:L100" si="11">IF(ISBLANK(D67),"",SUM(I67,90))</f>
        <v/>
      </c>
      <c r="M67" s="114"/>
      <c r="N67" s="101"/>
    </row>
    <row r="68" spans="1:14" x14ac:dyDescent="0.25">
      <c r="A68" s="89"/>
      <c r="B68" s="89"/>
      <c r="C68" s="116"/>
      <c r="D68" s="104"/>
      <c r="E68" s="104"/>
      <c r="F68" s="89"/>
      <c r="G68" s="111">
        <f t="shared" si="6"/>
        <v>0</v>
      </c>
      <c r="H68" s="111">
        <f t="shared" si="7"/>
        <v>0</v>
      </c>
      <c r="I68" s="112" t="str">
        <f t="shared" si="8"/>
        <v/>
      </c>
      <c r="J68" s="113" t="str">
        <f t="shared" si="9"/>
        <v/>
      </c>
      <c r="K68" s="113" t="str">
        <f t="shared" si="10"/>
        <v/>
      </c>
      <c r="L68" s="113" t="str">
        <f t="shared" si="11"/>
        <v/>
      </c>
      <c r="M68" s="114"/>
      <c r="N68" s="101"/>
    </row>
    <row r="69" spans="1:14" x14ac:dyDescent="0.25">
      <c r="A69" s="89"/>
      <c r="B69" s="89"/>
      <c r="C69" s="116"/>
      <c r="D69" s="104"/>
      <c r="E69" s="104"/>
      <c r="F69" s="89"/>
      <c r="G69" s="111">
        <f t="shared" si="6"/>
        <v>0</v>
      </c>
      <c r="H69" s="111">
        <f t="shared" si="7"/>
        <v>0</v>
      </c>
      <c r="I69" s="112" t="str">
        <f t="shared" si="8"/>
        <v/>
      </c>
      <c r="J69" s="113" t="str">
        <f t="shared" si="9"/>
        <v/>
      </c>
      <c r="K69" s="113" t="str">
        <f t="shared" si="10"/>
        <v/>
      </c>
      <c r="L69" s="113" t="str">
        <f t="shared" si="11"/>
        <v/>
      </c>
      <c r="M69" s="114"/>
      <c r="N69" s="101"/>
    </row>
    <row r="70" spans="1:14" x14ac:dyDescent="0.25">
      <c r="A70" s="89"/>
      <c r="B70" s="89"/>
      <c r="C70" s="116"/>
      <c r="D70" s="104"/>
      <c r="E70" s="104"/>
      <c r="F70" s="89"/>
      <c r="G70" s="111">
        <f t="shared" si="6"/>
        <v>0</v>
      </c>
      <c r="H70" s="111">
        <f t="shared" si="7"/>
        <v>0</v>
      </c>
      <c r="I70" s="112" t="str">
        <f t="shared" si="8"/>
        <v/>
      </c>
      <c r="J70" s="113" t="str">
        <f t="shared" si="9"/>
        <v/>
      </c>
      <c r="K70" s="113" t="str">
        <f t="shared" si="10"/>
        <v/>
      </c>
      <c r="L70" s="113" t="str">
        <f t="shared" si="11"/>
        <v/>
      </c>
      <c r="M70" s="114"/>
      <c r="N70" s="101"/>
    </row>
    <row r="71" spans="1:14" x14ac:dyDescent="0.25">
      <c r="A71" s="89"/>
      <c r="B71" s="89"/>
      <c r="C71" s="116"/>
      <c r="D71" s="104"/>
      <c r="E71" s="104"/>
      <c r="F71" s="89"/>
      <c r="G71" s="111">
        <f t="shared" si="6"/>
        <v>0</v>
      </c>
      <c r="H71" s="111">
        <f t="shared" si="7"/>
        <v>0</v>
      </c>
      <c r="I71" s="112" t="str">
        <f t="shared" si="8"/>
        <v/>
      </c>
      <c r="J71" s="113" t="str">
        <f t="shared" si="9"/>
        <v/>
      </c>
      <c r="K71" s="113" t="str">
        <f t="shared" si="10"/>
        <v/>
      </c>
      <c r="L71" s="113" t="str">
        <f t="shared" si="11"/>
        <v/>
      </c>
      <c r="M71" s="114"/>
      <c r="N71" s="101"/>
    </row>
    <row r="72" spans="1:14" x14ac:dyDescent="0.25">
      <c r="A72" s="89"/>
      <c r="B72" s="89"/>
      <c r="C72" s="116"/>
      <c r="D72" s="104"/>
      <c r="E72" s="104"/>
      <c r="F72" s="89"/>
      <c r="G72" s="111">
        <f t="shared" si="6"/>
        <v>0</v>
      </c>
      <c r="H72" s="111">
        <f t="shared" si="7"/>
        <v>0</v>
      </c>
      <c r="I72" s="112" t="str">
        <f t="shared" si="8"/>
        <v/>
      </c>
      <c r="J72" s="113" t="str">
        <f t="shared" si="9"/>
        <v/>
      </c>
      <c r="K72" s="113" t="str">
        <f t="shared" si="10"/>
        <v/>
      </c>
      <c r="L72" s="113" t="str">
        <f t="shared" si="11"/>
        <v/>
      </c>
      <c r="M72" s="114"/>
      <c r="N72" s="101"/>
    </row>
    <row r="73" spans="1:14" x14ac:dyDescent="0.25">
      <c r="A73" s="89"/>
      <c r="B73" s="89"/>
      <c r="C73" s="116"/>
      <c r="D73" s="104"/>
      <c r="E73" s="104"/>
      <c r="F73" s="89"/>
      <c r="G73" s="111">
        <f t="shared" si="6"/>
        <v>0</v>
      </c>
      <c r="H73" s="111">
        <f t="shared" si="7"/>
        <v>0</v>
      </c>
      <c r="I73" s="112" t="str">
        <f t="shared" si="8"/>
        <v/>
      </c>
      <c r="J73" s="113" t="str">
        <f t="shared" si="9"/>
        <v/>
      </c>
      <c r="K73" s="113" t="str">
        <f t="shared" si="10"/>
        <v/>
      </c>
      <c r="L73" s="113" t="str">
        <f t="shared" si="11"/>
        <v/>
      </c>
      <c r="M73" s="114"/>
      <c r="N73" s="101"/>
    </row>
    <row r="74" spans="1:14" x14ac:dyDescent="0.25">
      <c r="A74" s="89"/>
      <c r="B74" s="89"/>
      <c r="C74" s="116"/>
      <c r="D74" s="104"/>
      <c r="E74" s="104"/>
      <c r="F74" s="89"/>
      <c r="G74" s="111">
        <f t="shared" si="6"/>
        <v>0</v>
      </c>
      <c r="H74" s="111">
        <f t="shared" si="7"/>
        <v>0</v>
      </c>
      <c r="I74" s="112" t="str">
        <f t="shared" si="8"/>
        <v/>
      </c>
      <c r="J74" s="113" t="str">
        <f t="shared" si="9"/>
        <v/>
      </c>
      <c r="K74" s="113" t="str">
        <f t="shared" si="10"/>
        <v/>
      </c>
      <c r="L74" s="113" t="str">
        <f t="shared" si="11"/>
        <v/>
      </c>
      <c r="M74" s="114"/>
      <c r="N74" s="101"/>
    </row>
    <row r="75" spans="1:14" x14ac:dyDescent="0.25">
      <c r="A75" s="89"/>
      <c r="B75" s="89"/>
      <c r="C75" s="116"/>
      <c r="D75" s="104"/>
      <c r="E75" s="104"/>
      <c r="F75" s="89"/>
      <c r="G75" s="111">
        <f t="shared" si="6"/>
        <v>0</v>
      </c>
      <c r="H75" s="111">
        <f t="shared" si="7"/>
        <v>0</v>
      </c>
      <c r="I75" s="112" t="str">
        <f t="shared" si="8"/>
        <v/>
      </c>
      <c r="J75" s="113" t="str">
        <f t="shared" si="9"/>
        <v/>
      </c>
      <c r="K75" s="113" t="str">
        <f t="shared" si="10"/>
        <v/>
      </c>
      <c r="L75" s="113" t="str">
        <f t="shared" si="11"/>
        <v/>
      </c>
      <c r="M75" s="114"/>
      <c r="N75" s="101"/>
    </row>
    <row r="76" spans="1:14" x14ac:dyDescent="0.25">
      <c r="A76" s="89"/>
      <c r="B76" s="89"/>
      <c r="C76" s="116"/>
      <c r="D76" s="104"/>
      <c r="E76" s="104"/>
      <c r="F76" s="89"/>
      <c r="G76" s="111">
        <f t="shared" si="6"/>
        <v>0</v>
      </c>
      <c r="H76" s="111">
        <f t="shared" si="7"/>
        <v>0</v>
      </c>
      <c r="I76" s="112" t="str">
        <f t="shared" si="8"/>
        <v/>
      </c>
      <c r="J76" s="113" t="str">
        <f t="shared" si="9"/>
        <v/>
      </c>
      <c r="K76" s="113" t="str">
        <f t="shared" si="10"/>
        <v/>
      </c>
      <c r="L76" s="113" t="str">
        <f t="shared" si="11"/>
        <v/>
      </c>
      <c r="M76" s="114"/>
      <c r="N76" s="101"/>
    </row>
    <row r="77" spans="1:14" x14ac:dyDescent="0.25">
      <c r="A77" s="89"/>
      <c r="B77" s="89"/>
      <c r="C77" s="116"/>
      <c r="D77" s="104"/>
      <c r="E77" s="104"/>
      <c r="F77" s="89"/>
      <c r="G77" s="111">
        <f t="shared" si="6"/>
        <v>0</v>
      </c>
      <c r="H77" s="111">
        <f t="shared" si="7"/>
        <v>0</v>
      </c>
      <c r="I77" s="112" t="str">
        <f t="shared" si="8"/>
        <v/>
      </c>
      <c r="J77" s="113" t="str">
        <f t="shared" si="9"/>
        <v/>
      </c>
      <c r="K77" s="113" t="str">
        <f t="shared" si="10"/>
        <v/>
      </c>
      <c r="L77" s="113" t="str">
        <f t="shared" si="11"/>
        <v/>
      </c>
      <c r="M77" s="114"/>
      <c r="N77" s="101"/>
    </row>
    <row r="78" spans="1:14" x14ac:dyDescent="0.25">
      <c r="A78" s="89"/>
      <c r="B78" s="89"/>
      <c r="C78" s="116"/>
      <c r="D78" s="104"/>
      <c r="E78" s="104"/>
      <c r="F78" s="89"/>
      <c r="G78" s="111">
        <f t="shared" si="6"/>
        <v>0</v>
      </c>
      <c r="H78" s="111">
        <f t="shared" si="7"/>
        <v>0</v>
      </c>
      <c r="I78" s="112" t="str">
        <f t="shared" si="8"/>
        <v/>
      </c>
      <c r="J78" s="113" t="str">
        <f t="shared" si="9"/>
        <v/>
      </c>
      <c r="K78" s="113" t="str">
        <f t="shared" si="10"/>
        <v/>
      </c>
      <c r="L78" s="113" t="str">
        <f t="shared" si="11"/>
        <v/>
      </c>
      <c r="M78" s="114"/>
      <c r="N78" s="101"/>
    </row>
    <row r="79" spans="1:14" x14ac:dyDescent="0.25">
      <c r="A79" s="89"/>
      <c r="B79" s="89"/>
      <c r="C79" s="116"/>
      <c r="D79" s="104"/>
      <c r="E79" s="104"/>
      <c r="F79" s="89"/>
      <c r="G79" s="111">
        <f t="shared" si="6"/>
        <v>0</v>
      </c>
      <c r="H79" s="111">
        <f t="shared" si="7"/>
        <v>0</v>
      </c>
      <c r="I79" s="112" t="str">
        <f t="shared" si="8"/>
        <v/>
      </c>
      <c r="J79" s="113" t="str">
        <f t="shared" si="9"/>
        <v/>
      </c>
      <c r="K79" s="113" t="str">
        <f t="shared" si="10"/>
        <v/>
      </c>
      <c r="L79" s="113" t="str">
        <f t="shared" si="11"/>
        <v/>
      </c>
      <c r="M79" s="114"/>
      <c r="N79" s="101"/>
    </row>
    <row r="80" spans="1:14" x14ac:dyDescent="0.25">
      <c r="A80" s="89"/>
      <c r="B80" s="89"/>
      <c r="C80" s="116"/>
      <c r="D80" s="104"/>
      <c r="E80" s="104"/>
      <c r="F80" s="89"/>
      <c r="G80" s="111">
        <f t="shared" si="6"/>
        <v>0</v>
      </c>
      <c r="H80" s="111">
        <f t="shared" si="7"/>
        <v>0</v>
      </c>
      <c r="I80" s="112" t="str">
        <f t="shared" si="8"/>
        <v/>
      </c>
      <c r="J80" s="113" t="str">
        <f t="shared" si="9"/>
        <v/>
      </c>
      <c r="K80" s="113" t="str">
        <f t="shared" si="10"/>
        <v/>
      </c>
      <c r="L80" s="113" t="str">
        <f t="shared" si="11"/>
        <v/>
      </c>
      <c r="M80" s="114"/>
      <c r="N80" s="101"/>
    </row>
    <row r="81" spans="1:14" x14ac:dyDescent="0.25">
      <c r="A81" s="89"/>
      <c r="B81" s="89"/>
      <c r="C81" s="116"/>
      <c r="D81" s="104"/>
      <c r="E81" s="104"/>
      <c r="F81" s="89"/>
      <c r="G81" s="111">
        <f t="shared" si="6"/>
        <v>0</v>
      </c>
      <c r="H81" s="111">
        <f t="shared" si="7"/>
        <v>0</v>
      </c>
      <c r="I81" s="112" t="str">
        <f t="shared" si="8"/>
        <v/>
      </c>
      <c r="J81" s="113" t="str">
        <f t="shared" si="9"/>
        <v/>
      </c>
      <c r="K81" s="113" t="str">
        <f t="shared" si="10"/>
        <v/>
      </c>
      <c r="L81" s="113" t="str">
        <f t="shared" si="11"/>
        <v/>
      </c>
      <c r="M81" s="114"/>
      <c r="N81" s="101"/>
    </row>
    <row r="82" spans="1:14" x14ac:dyDescent="0.25">
      <c r="A82" s="89"/>
      <c r="B82" s="89"/>
      <c r="C82" s="116"/>
      <c r="D82" s="104"/>
      <c r="E82" s="104"/>
      <c r="F82" s="89"/>
      <c r="G82" s="111">
        <f t="shared" si="6"/>
        <v>0</v>
      </c>
      <c r="H82" s="111">
        <f t="shared" si="7"/>
        <v>0</v>
      </c>
      <c r="I82" s="112" t="str">
        <f t="shared" si="8"/>
        <v/>
      </c>
      <c r="J82" s="113" t="str">
        <f t="shared" si="9"/>
        <v/>
      </c>
      <c r="K82" s="113" t="str">
        <f t="shared" si="10"/>
        <v/>
      </c>
      <c r="L82" s="113" t="str">
        <f t="shared" si="11"/>
        <v/>
      </c>
      <c r="M82" s="114"/>
      <c r="N82" s="101"/>
    </row>
    <row r="83" spans="1:14" x14ac:dyDescent="0.25">
      <c r="A83" s="89"/>
      <c r="B83" s="89"/>
      <c r="C83" s="116"/>
      <c r="D83" s="104"/>
      <c r="E83" s="104"/>
      <c r="F83" s="89"/>
      <c r="G83" s="111">
        <f t="shared" si="6"/>
        <v>0</v>
      </c>
      <c r="H83" s="111">
        <f t="shared" si="7"/>
        <v>0</v>
      </c>
      <c r="I83" s="112" t="str">
        <f t="shared" si="8"/>
        <v/>
      </c>
      <c r="J83" s="113" t="str">
        <f t="shared" si="9"/>
        <v/>
      </c>
      <c r="K83" s="113" t="str">
        <f t="shared" si="10"/>
        <v/>
      </c>
      <c r="L83" s="113" t="str">
        <f t="shared" si="11"/>
        <v/>
      </c>
      <c r="M83" s="114"/>
      <c r="N83" s="101"/>
    </row>
    <row r="84" spans="1:14" x14ac:dyDescent="0.25">
      <c r="A84" s="89"/>
      <c r="B84" s="89"/>
      <c r="C84" s="116"/>
      <c r="D84" s="104"/>
      <c r="E84" s="104"/>
      <c r="F84" s="89"/>
      <c r="G84" s="111">
        <f t="shared" si="6"/>
        <v>0</v>
      </c>
      <c r="H84" s="111">
        <f t="shared" si="7"/>
        <v>0</v>
      </c>
      <c r="I84" s="112" t="str">
        <f t="shared" si="8"/>
        <v/>
      </c>
      <c r="J84" s="113" t="str">
        <f t="shared" si="9"/>
        <v/>
      </c>
      <c r="K84" s="113" t="str">
        <f t="shared" si="10"/>
        <v/>
      </c>
      <c r="L84" s="113" t="str">
        <f t="shared" si="11"/>
        <v/>
      </c>
      <c r="M84" s="114"/>
      <c r="N84" s="101"/>
    </row>
    <row r="85" spans="1:14" x14ac:dyDescent="0.25">
      <c r="A85" s="89"/>
      <c r="B85" s="89"/>
      <c r="C85" s="116"/>
      <c r="D85" s="104"/>
      <c r="E85" s="104"/>
      <c r="F85" s="89"/>
      <c r="G85" s="111">
        <f t="shared" si="6"/>
        <v>0</v>
      </c>
      <c r="H85" s="111">
        <f t="shared" si="7"/>
        <v>0</v>
      </c>
      <c r="I85" s="112" t="str">
        <f t="shared" si="8"/>
        <v/>
      </c>
      <c r="J85" s="113" t="str">
        <f t="shared" si="9"/>
        <v/>
      </c>
      <c r="K85" s="113" t="str">
        <f t="shared" si="10"/>
        <v/>
      </c>
      <c r="L85" s="113" t="str">
        <f t="shared" si="11"/>
        <v/>
      </c>
      <c r="M85" s="114"/>
      <c r="N85" s="101"/>
    </row>
    <row r="86" spans="1:14" x14ac:dyDescent="0.25">
      <c r="A86" s="89"/>
      <c r="B86" s="89"/>
      <c r="C86" s="116"/>
      <c r="D86" s="104"/>
      <c r="E86" s="104"/>
      <c r="F86" s="89"/>
      <c r="G86" s="111">
        <f t="shared" si="6"/>
        <v>0</v>
      </c>
      <c r="H86" s="111">
        <f t="shared" si="7"/>
        <v>0</v>
      </c>
      <c r="I86" s="112" t="str">
        <f t="shared" si="8"/>
        <v/>
      </c>
      <c r="J86" s="113" t="str">
        <f t="shared" si="9"/>
        <v/>
      </c>
      <c r="K86" s="113" t="str">
        <f t="shared" si="10"/>
        <v/>
      </c>
      <c r="L86" s="113" t="str">
        <f t="shared" si="11"/>
        <v/>
      </c>
      <c r="M86" s="114"/>
      <c r="N86" s="101"/>
    </row>
    <row r="87" spans="1:14" x14ac:dyDescent="0.25">
      <c r="A87" s="89"/>
      <c r="B87" s="89"/>
      <c r="C87" s="116"/>
      <c r="D87" s="104"/>
      <c r="E87" s="104"/>
      <c r="F87" s="89"/>
      <c r="G87" s="111">
        <f t="shared" si="6"/>
        <v>0</v>
      </c>
      <c r="H87" s="111">
        <f t="shared" si="7"/>
        <v>0</v>
      </c>
      <c r="I87" s="112" t="str">
        <f t="shared" si="8"/>
        <v/>
      </c>
      <c r="J87" s="113" t="str">
        <f t="shared" si="9"/>
        <v/>
      </c>
      <c r="K87" s="113" t="str">
        <f t="shared" si="10"/>
        <v/>
      </c>
      <c r="L87" s="113" t="str">
        <f t="shared" si="11"/>
        <v/>
      </c>
      <c r="M87" s="114"/>
      <c r="N87" s="101"/>
    </row>
    <row r="88" spans="1:14" x14ac:dyDescent="0.25">
      <c r="A88" s="89"/>
      <c r="B88" s="89"/>
      <c r="C88" s="116"/>
      <c r="D88" s="104"/>
      <c r="E88" s="104"/>
      <c r="F88" s="89"/>
      <c r="G88" s="111">
        <f t="shared" si="6"/>
        <v>0</v>
      </c>
      <c r="H88" s="111">
        <f t="shared" si="7"/>
        <v>0</v>
      </c>
      <c r="I88" s="112" t="str">
        <f t="shared" si="8"/>
        <v/>
      </c>
      <c r="J88" s="113" t="str">
        <f t="shared" si="9"/>
        <v/>
      </c>
      <c r="K88" s="113" t="str">
        <f t="shared" si="10"/>
        <v/>
      </c>
      <c r="L88" s="113" t="str">
        <f t="shared" si="11"/>
        <v/>
      </c>
      <c r="M88" s="114"/>
      <c r="N88" s="101"/>
    </row>
    <row r="89" spans="1:14" x14ac:dyDescent="0.25">
      <c r="A89" s="89"/>
      <c r="B89" s="89"/>
      <c r="C89" s="116"/>
      <c r="D89" s="104"/>
      <c r="E89" s="104"/>
      <c r="F89" s="89"/>
      <c r="G89" s="111">
        <f t="shared" si="6"/>
        <v>0</v>
      </c>
      <c r="H89" s="111">
        <f t="shared" si="7"/>
        <v>0</v>
      </c>
      <c r="I89" s="112" t="str">
        <f t="shared" si="8"/>
        <v/>
      </c>
      <c r="J89" s="113" t="str">
        <f t="shared" si="9"/>
        <v/>
      </c>
      <c r="K89" s="113" t="str">
        <f t="shared" si="10"/>
        <v/>
      </c>
      <c r="L89" s="113" t="str">
        <f t="shared" si="11"/>
        <v/>
      </c>
      <c r="M89" s="114"/>
      <c r="N89" s="101"/>
    </row>
    <row r="90" spans="1:14" x14ac:dyDescent="0.25">
      <c r="A90" s="89"/>
      <c r="B90" s="89"/>
      <c r="C90" s="116"/>
      <c r="D90" s="104"/>
      <c r="E90" s="104"/>
      <c r="F90" s="89"/>
      <c r="G90" s="111">
        <f t="shared" si="6"/>
        <v>0</v>
      </c>
      <c r="H90" s="111">
        <f t="shared" si="7"/>
        <v>0</v>
      </c>
      <c r="I90" s="112" t="str">
        <f t="shared" si="8"/>
        <v/>
      </c>
      <c r="J90" s="113" t="str">
        <f t="shared" si="9"/>
        <v/>
      </c>
      <c r="K90" s="113" t="str">
        <f t="shared" si="10"/>
        <v/>
      </c>
      <c r="L90" s="113" t="str">
        <f t="shared" si="11"/>
        <v/>
      </c>
      <c r="M90" s="114"/>
      <c r="N90" s="101"/>
    </row>
    <row r="91" spans="1:14" x14ac:dyDescent="0.25">
      <c r="A91" s="89"/>
      <c r="B91" s="89"/>
      <c r="C91" s="116"/>
      <c r="D91" s="104"/>
      <c r="E91" s="104"/>
      <c r="F91" s="89"/>
      <c r="G91" s="111">
        <f t="shared" si="6"/>
        <v>0</v>
      </c>
      <c r="H91" s="111">
        <f t="shared" si="7"/>
        <v>0</v>
      </c>
      <c r="I91" s="112" t="str">
        <f t="shared" si="8"/>
        <v/>
      </c>
      <c r="J91" s="113" t="str">
        <f t="shared" si="9"/>
        <v/>
      </c>
      <c r="K91" s="113" t="str">
        <f t="shared" si="10"/>
        <v/>
      </c>
      <c r="L91" s="113" t="str">
        <f t="shared" si="11"/>
        <v/>
      </c>
      <c r="M91" s="114"/>
      <c r="N91" s="101"/>
    </row>
    <row r="92" spans="1:14" x14ac:dyDescent="0.25">
      <c r="A92" s="89"/>
      <c r="B92" s="89"/>
      <c r="C92" s="116"/>
      <c r="D92" s="104"/>
      <c r="E92" s="104"/>
      <c r="F92" s="89"/>
      <c r="G92" s="111">
        <f t="shared" si="6"/>
        <v>0</v>
      </c>
      <c r="H92" s="111">
        <f t="shared" si="7"/>
        <v>0</v>
      </c>
      <c r="I92" s="112" t="str">
        <f t="shared" si="8"/>
        <v/>
      </c>
      <c r="J92" s="113" t="str">
        <f t="shared" si="9"/>
        <v/>
      </c>
      <c r="K92" s="113" t="str">
        <f t="shared" si="10"/>
        <v/>
      </c>
      <c r="L92" s="113" t="str">
        <f t="shared" si="11"/>
        <v/>
      </c>
      <c r="M92" s="114"/>
      <c r="N92" s="101"/>
    </row>
    <row r="93" spans="1:14" x14ac:dyDescent="0.25">
      <c r="A93" s="89"/>
      <c r="B93" s="89"/>
      <c r="C93" s="116"/>
      <c r="D93" s="104"/>
      <c r="E93" s="104"/>
      <c r="F93" s="89"/>
      <c r="G93" s="111">
        <f t="shared" si="6"/>
        <v>0</v>
      </c>
      <c r="H93" s="111">
        <f t="shared" si="7"/>
        <v>0</v>
      </c>
      <c r="I93" s="112" t="str">
        <f t="shared" si="8"/>
        <v/>
      </c>
      <c r="J93" s="113" t="str">
        <f t="shared" si="9"/>
        <v/>
      </c>
      <c r="K93" s="113" t="str">
        <f t="shared" si="10"/>
        <v/>
      </c>
      <c r="L93" s="113" t="str">
        <f t="shared" si="11"/>
        <v/>
      </c>
      <c r="M93" s="114"/>
      <c r="N93" s="101"/>
    </row>
    <row r="94" spans="1:14" x14ac:dyDescent="0.25">
      <c r="A94" s="89"/>
      <c r="B94" s="89"/>
      <c r="C94" s="116"/>
      <c r="D94" s="104"/>
      <c r="E94" s="104"/>
      <c r="F94" s="89"/>
      <c r="G94" s="111">
        <f t="shared" si="6"/>
        <v>0</v>
      </c>
      <c r="H94" s="111">
        <f t="shared" si="7"/>
        <v>0</v>
      </c>
      <c r="I94" s="112" t="str">
        <f t="shared" si="8"/>
        <v/>
      </c>
      <c r="J94" s="113" t="str">
        <f t="shared" si="9"/>
        <v/>
      </c>
      <c r="K94" s="113" t="str">
        <f t="shared" si="10"/>
        <v/>
      </c>
      <c r="L94" s="113" t="str">
        <f t="shared" si="11"/>
        <v/>
      </c>
      <c r="M94" s="114"/>
      <c r="N94" s="101"/>
    </row>
    <row r="95" spans="1:14" x14ac:dyDescent="0.25">
      <c r="A95" s="89"/>
      <c r="B95" s="89"/>
      <c r="C95" s="116"/>
      <c r="D95" s="104"/>
      <c r="E95" s="104"/>
      <c r="F95" s="89"/>
      <c r="G95" s="111">
        <f t="shared" si="6"/>
        <v>0</v>
      </c>
      <c r="H95" s="111">
        <f t="shared" si="7"/>
        <v>0</v>
      </c>
      <c r="I95" s="112" t="str">
        <f t="shared" si="8"/>
        <v/>
      </c>
      <c r="J95" s="113" t="str">
        <f t="shared" si="9"/>
        <v/>
      </c>
      <c r="K95" s="113" t="str">
        <f t="shared" si="10"/>
        <v/>
      </c>
      <c r="L95" s="113" t="str">
        <f t="shared" si="11"/>
        <v/>
      </c>
      <c r="M95" s="114"/>
      <c r="N95" s="101"/>
    </row>
    <row r="96" spans="1:14" x14ac:dyDescent="0.25">
      <c r="A96" s="89"/>
      <c r="B96" s="89"/>
      <c r="C96" s="116"/>
      <c r="D96" s="104"/>
      <c r="E96" s="104"/>
      <c r="F96" s="89"/>
      <c r="G96" s="111">
        <f t="shared" si="6"/>
        <v>0</v>
      </c>
      <c r="H96" s="111">
        <f t="shared" si="7"/>
        <v>0</v>
      </c>
      <c r="I96" s="112" t="str">
        <f t="shared" si="8"/>
        <v/>
      </c>
      <c r="J96" s="113" t="str">
        <f t="shared" si="9"/>
        <v/>
      </c>
      <c r="K96" s="113" t="str">
        <f t="shared" si="10"/>
        <v/>
      </c>
      <c r="L96" s="113" t="str">
        <f t="shared" si="11"/>
        <v/>
      </c>
      <c r="M96" s="114"/>
      <c r="N96" s="101"/>
    </row>
    <row r="97" spans="1:14" x14ac:dyDescent="0.25">
      <c r="A97" s="89"/>
      <c r="B97" s="89"/>
      <c r="C97" s="116"/>
      <c r="D97" s="104"/>
      <c r="E97" s="104"/>
      <c r="F97" s="89"/>
      <c r="G97" s="111">
        <f t="shared" si="6"/>
        <v>0</v>
      </c>
      <c r="H97" s="111">
        <f t="shared" si="7"/>
        <v>0</v>
      </c>
      <c r="I97" s="112" t="str">
        <f t="shared" si="8"/>
        <v/>
      </c>
      <c r="J97" s="113" t="str">
        <f t="shared" si="9"/>
        <v/>
      </c>
      <c r="K97" s="113" t="str">
        <f t="shared" si="10"/>
        <v/>
      </c>
      <c r="L97" s="113" t="str">
        <f t="shared" si="11"/>
        <v/>
      </c>
      <c r="M97" s="114"/>
      <c r="N97" s="101"/>
    </row>
    <row r="98" spans="1:14" x14ac:dyDescent="0.25">
      <c r="A98" s="89"/>
      <c r="B98" s="89"/>
      <c r="C98" s="116"/>
      <c r="D98" s="104"/>
      <c r="E98" s="104"/>
      <c r="F98" s="89"/>
      <c r="G98" s="111">
        <f t="shared" si="6"/>
        <v>0</v>
      </c>
      <c r="H98" s="111">
        <f t="shared" si="7"/>
        <v>0</v>
      </c>
      <c r="I98" s="112" t="str">
        <f t="shared" si="8"/>
        <v/>
      </c>
      <c r="J98" s="113" t="str">
        <f t="shared" si="9"/>
        <v/>
      </c>
      <c r="K98" s="113" t="str">
        <f t="shared" si="10"/>
        <v/>
      </c>
      <c r="L98" s="113" t="str">
        <f t="shared" si="11"/>
        <v/>
      </c>
      <c r="M98" s="114"/>
      <c r="N98" s="101"/>
    </row>
    <row r="99" spans="1:14" x14ac:dyDescent="0.25">
      <c r="A99" s="89"/>
      <c r="B99" s="89"/>
      <c r="C99" s="116"/>
      <c r="D99" s="104"/>
      <c r="E99" s="104"/>
      <c r="F99" s="89"/>
      <c r="G99" s="111">
        <f t="shared" si="6"/>
        <v>0</v>
      </c>
      <c r="H99" s="111">
        <f t="shared" si="7"/>
        <v>0</v>
      </c>
      <c r="I99" s="112" t="str">
        <f t="shared" si="8"/>
        <v/>
      </c>
      <c r="J99" s="113" t="str">
        <f t="shared" si="9"/>
        <v/>
      </c>
      <c r="K99" s="113" t="str">
        <f t="shared" si="10"/>
        <v/>
      </c>
      <c r="L99" s="113" t="str">
        <f t="shared" si="11"/>
        <v/>
      </c>
      <c r="M99" s="114"/>
      <c r="N99" s="101"/>
    </row>
    <row r="100" spans="1:14" x14ac:dyDescent="0.25">
      <c r="A100" s="89"/>
      <c r="B100" s="89"/>
      <c r="C100" s="116"/>
      <c r="D100" s="104"/>
      <c r="E100" s="104"/>
      <c r="F100" s="89"/>
      <c r="G100" s="111">
        <f t="shared" si="6"/>
        <v>0</v>
      </c>
      <c r="H100" s="111">
        <f t="shared" si="7"/>
        <v>0</v>
      </c>
      <c r="I100" s="112" t="str">
        <f t="shared" si="8"/>
        <v/>
      </c>
      <c r="J100" s="113" t="str">
        <f t="shared" si="9"/>
        <v/>
      </c>
      <c r="K100" s="113" t="str">
        <f t="shared" si="10"/>
        <v/>
      </c>
      <c r="L100" s="113" t="str">
        <f t="shared" si="11"/>
        <v/>
      </c>
      <c r="M100" s="114"/>
      <c r="N100" s="101"/>
    </row>
  </sheetData>
  <sheetProtection algorithmName="SHA-512" hashValue="OLtCYk0FvgFSjjcwxjvyuEc/Q0FLnblsMORoef+rbEZVddGqHQqmmZ0f1SU1MPZuFZmHfxMFpcK3DMxBp2R3ww==" saltValue="ZidgmS29Rt2NoxVtOSIAUQ==" spinCount="100000" sheet="1" objects="1" scenarios="1"/>
  <mergeCells count="4">
    <mergeCell ref="A1:N1"/>
    <mergeCell ref="P2:Q2"/>
    <mergeCell ref="P4:Q6"/>
    <mergeCell ref="R4:R6"/>
  </mergeCells>
  <dataValidations count="1">
    <dataValidation type="list" allowBlank="1" showInputMessage="1" showErrorMessage="1" sqref="N3:N100" xr:uid="{FE57FDF2-20BE-4F58-9F6B-16E2F0B890FD}">
      <formula1>"Active Reservist,HSD/GED,Individual w/Disability,Older Worker,Public Assistance Recipient,Returning Citizen,Veteran"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091FE-D984-411D-B0AB-A99D1E2D8D94}">
  <dimension ref="A1:AG300"/>
  <sheetViews>
    <sheetView topLeftCell="A26" workbookViewId="0">
      <selection activeCell="P25" sqref="P25:R25"/>
    </sheetView>
  </sheetViews>
  <sheetFormatPr defaultRowHeight="15" x14ac:dyDescent="0.25"/>
  <cols>
    <col min="1" max="1" width="4" bestFit="1" customWidth="1"/>
    <col min="2" max="2" width="17.140625" customWidth="1"/>
    <col min="3" max="3" width="20.7109375" customWidth="1"/>
    <col min="4" max="4" width="12.7109375" customWidth="1"/>
    <col min="5" max="5" width="18.28515625" customWidth="1"/>
    <col min="6" max="6" width="12.7109375" customWidth="1"/>
    <col min="7" max="7" width="38.85546875" customWidth="1"/>
    <col min="8" max="8" width="7.85546875" customWidth="1"/>
    <col min="9" max="9" width="8.42578125" customWidth="1"/>
    <col min="10" max="10" width="8.28515625" customWidth="1"/>
    <col min="11" max="11" width="12.140625" style="90" customWidth="1"/>
    <col min="12" max="12" width="15.28515625" customWidth="1"/>
    <col min="15" max="15" width="25.7109375" customWidth="1"/>
    <col min="23" max="23" width="19.28515625" customWidth="1"/>
    <col min="24" max="24" width="26.28515625" bestFit="1" customWidth="1"/>
    <col min="28" max="28" width="9.28515625" bestFit="1" customWidth="1"/>
  </cols>
  <sheetData>
    <row r="1" spans="1:33" ht="29.25" customHeight="1" x14ac:dyDescent="0.25">
      <c r="A1" s="353"/>
      <c r="B1" s="354" t="s">
        <v>77</v>
      </c>
      <c r="C1" s="355"/>
      <c r="D1" s="355"/>
      <c r="E1" s="355"/>
      <c r="F1" s="355"/>
      <c r="G1" s="355"/>
      <c r="H1" s="355"/>
      <c r="I1" s="355"/>
      <c r="J1" s="355"/>
      <c r="K1" s="355"/>
      <c r="L1" s="356"/>
      <c r="M1" s="357" t="s">
        <v>78</v>
      </c>
      <c r="N1" s="358"/>
      <c r="O1" s="358"/>
      <c r="P1" s="358"/>
      <c r="Q1" s="358"/>
      <c r="R1" s="359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</row>
    <row r="2" spans="1:33" ht="15" customHeight="1" thickBot="1" x14ac:dyDescent="0.3">
      <c r="A2" s="353"/>
      <c r="B2" s="363" t="s">
        <v>79</v>
      </c>
      <c r="C2" s="364"/>
      <c r="D2" s="364"/>
      <c r="E2" s="364"/>
      <c r="F2" s="364"/>
      <c r="G2" s="364"/>
      <c r="H2" s="364"/>
      <c r="I2" s="364"/>
      <c r="J2" s="364"/>
      <c r="K2" s="364"/>
      <c r="L2" s="180" t="s">
        <v>80</v>
      </c>
      <c r="M2" s="360"/>
      <c r="N2" s="361"/>
      <c r="O2" s="361"/>
      <c r="P2" s="361"/>
      <c r="Q2" s="361"/>
      <c r="R2" s="362"/>
      <c r="S2" s="148"/>
      <c r="T2" s="148"/>
      <c r="U2" s="148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</row>
    <row r="3" spans="1:33" ht="30" customHeight="1" thickBot="1" x14ac:dyDescent="0.3">
      <c r="A3" s="353"/>
      <c r="B3" s="365"/>
      <c r="C3" s="366"/>
      <c r="D3" s="366"/>
      <c r="E3" s="366"/>
      <c r="F3" s="366"/>
      <c r="G3" s="366"/>
      <c r="H3" s="366"/>
      <c r="I3" s="366"/>
      <c r="J3" s="366"/>
      <c r="K3" s="366"/>
      <c r="L3" s="161" t="s">
        <v>81</v>
      </c>
      <c r="M3" s="367" t="s">
        <v>82</v>
      </c>
      <c r="N3" s="368"/>
      <c r="O3" s="368"/>
      <c r="P3" s="368"/>
      <c r="Q3" s="368"/>
      <c r="R3" s="369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</row>
    <row r="4" spans="1:33" ht="15" customHeight="1" thickBot="1" x14ac:dyDescent="0.3">
      <c r="A4" s="353"/>
      <c r="B4" s="370" t="s">
        <v>83</v>
      </c>
      <c r="C4" s="371"/>
      <c r="D4" s="376" t="s">
        <v>84</v>
      </c>
      <c r="E4" s="376" t="s">
        <v>85</v>
      </c>
      <c r="F4" s="376" t="s">
        <v>86</v>
      </c>
      <c r="G4" s="382" t="s">
        <v>87</v>
      </c>
      <c r="H4" s="383" t="s">
        <v>88</v>
      </c>
      <c r="I4" s="384"/>
      <c r="J4" s="385"/>
      <c r="K4" s="430" t="s">
        <v>89</v>
      </c>
      <c r="L4" s="392" t="s">
        <v>90</v>
      </c>
      <c r="M4" s="395" t="s">
        <v>91</v>
      </c>
      <c r="N4" s="396"/>
      <c r="O4" s="396"/>
      <c r="P4" s="396"/>
      <c r="Q4" s="396"/>
      <c r="R4" s="396"/>
      <c r="S4" s="396"/>
      <c r="T4" s="396"/>
      <c r="U4" s="397"/>
      <c r="V4" s="124">
        <f>R43</f>
        <v>31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</row>
    <row r="5" spans="1:33" ht="15" customHeight="1" thickBot="1" x14ac:dyDescent="0.3">
      <c r="A5" s="353"/>
      <c r="B5" s="372"/>
      <c r="C5" s="373"/>
      <c r="D5" s="377"/>
      <c r="E5" s="377"/>
      <c r="F5" s="377"/>
      <c r="G5" s="382"/>
      <c r="H5" s="386"/>
      <c r="I5" s="387"/>
      <c r="J5" s="388"/>
      <c r="K5" s="431"/>
      <c r="L5" s="393"/>
      <c r="M5" s="379" t="s">
        <v>92</v>
      </c>
      <c r="N5" s="380"/>
      <c r="O5" s="380"/>
      <c r="P5" s="380"/>
      <c r="Q5" s="380"/>
      <c r="R5" s="380"/>
      <c r="S5" s="380"/>
      <c r="T5" s="380"/>
      <c r="U5" s="381"/>
      <c r="V5" s="124">
        <f>SUM('Training Plan'!E113,'Training Plan'!T292,'Training Plan'!T347)</f>
        <v>17</v>
      </c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</row>
    <row r="6" spans="1:33" ht="15.75" customHeight="1" thickBot="1" x14ac:dyDescent="0.3">
      <c r="A6" s="353"/>
      <c r="B6" s="372"/>
      <c r="C6" s="373"/>
      <c r="D6" s="377"/>
      <c r="E6" s="377"/>
      <c r="F6" s="377"/>
      <c r="G6" s="382"/>
      <c r="H6" s="386"/>
      <c r="I6" s="387"/>
      <c r="J6" s="388"/>
      <c r="K6" s="431"/>
      <c r="L6" s="393"/>
      <c r="M6" s="379" t="s">
        <v>93</v>
      </c>
      <c r="N6" s="380"/>
      <c r="O6" s="380"/>
      <c r="P6" s="380"/>
      <c r="Q6" s="380"/>
      <c r="R6" s="380"/>
      <c r="S6" s="380"/>
      <c r="T6" s="380"/>
      <c r="U6" s="381"/>
      <c r="V6" s="125">
        <f>SUM(P24,P28,P32,P34)</f>
        <v>7</v>
      </c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</row>
    <row r="7" spans="1:33" ht="15.75" customHeight="1" thickBot="1" x14ac:dyDescent="0.3">
      <c r="A7" s="353"/>
      <c r="B7" s="374"/>
      <c r="C7" s="375"/>
      <c r="D7" s="377"/>
      <c r="E7" s="377"/>
      <c r="F7" s="377"/>
      <c r="G7" s="382"/>
      <c r="H7" s="389"/>
      <c r="I7" s="390"/>
      <c r="J7" s="391"/>
      <c r="K7" s="431"/>
      <c r="L7" s="393"/>
      <c r="M7" s="379" t="s">
        <v>94</v>
      </c>
      <c r="N7" s="380"/>
      <c r="O7" s="380"/>
      <c r="P7" s="380"/>
      <c r="Q7" s="380"/>
      <c r="R7" s="380"/>
      <c r="S7" s="380"/>
      <c r="T7" s="380"/>
      <c r="U7" s="381"/>
      <c r="V7" s="126">
        <f>COUNT(L9:L500)</f>
        <v>0</v>
      </c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</row>
    <row r="8" spans="1:33" ht="104.25" customHeight="1" thickBot="1" x14ac:dyDescent="0.3">
      <c r="A8" s="353"/>
      <c r="B8" s="123" t="s">
        <v>95</v>
      </c>
      <c r="C8" s="123" t="s">
        <v>96</v>
      </c>
      <c r="D8" s="378"/>
      <c r="E8" s="378"/>
      <c r="F8" s="378"/>
      <c r="G8" s="382"/>
      <c r="H8" s="123" t="s">
        <v>97</v>
      </c>
      <c r="I8" s="123" t="s">
        <v>98</v>
      </c>
      <c r="J8" s="123" t="s">
        <v>99</v>
      </c>
      <c r="K8" s="432"/>
      <c r="L8" s="394"/>
      <c r="M8" s="406"/>
      <c r="N8" s="407"/>
      <c r="O8" s="407"/>
      <c r="P8" s="407"/>
      <c r="Q8" s="407"/>
      <c r="R8" s="407"/>
      <c r="S8" s="407"/>
      <c r="T8" s="407"/>
      <c r="U8" s="149"/>
      <c r="V8" s="149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</row>
    <row r="9" spans="1:33" ht="15.75" customHeight="1" x14ac:dyDescent="0.25">
      <c r="A9" s="13">
        <v>1</v>
      </c>
      <c r="B9" s="89"/>
      <c r="C9" s="89"/>
      <c r="D9" s="119"/>
      <c r="E9" s="89"/>
      <c r="F9" s="120"/>
      <c r="G9" s="120"/>
      <c r="H9" s="118"/>
      <c r="I9" s="118"/>
      <c r="J9" s="118"/>
      <c r="K9" s="121"/>
      <c r="L9" s="122"/>
      <c r="M9" s="408" t="s">
        <v>100</v>
      </c>
      <c r="N9" s="409"/>
      <c r="O9" s="409"/>
      <c r="P9" s="409"/>
      <c r="Q9" s="409"/>
      <c r="R9" s="409"/>
      <c r="S9" s="409"/>
      <c r="T9" s="147"/>
      <c r="U9" s="147"/>
      <c r="V9" s="146"/>
      <c r="W9" s="166"/>
      <c r="X9" s="333" t="s">
        <v>100</v>
      </c>
      <c r="Y9" s="334"/>
      <c r="Z9" s="334"/>
      <c r="AA9" s="334"/>
      <c r="AB9" s="334"/>
      <c r="AC9" s="334"/>
      <c r="AD9" s="334"/>
      <c r="AE9" s="334"/>
      <c r="AF9" s="334"/>
      <c r="AG9" s="335"/>
    </row>
    <row r="10" spans="1:33" ht="15.75" customHeight="1" thickBot="1" x14ac:dyDescent="0.3">
      <c r="A10" s="13">
        <v>2</v>
      </c>
      <c r="B10" s="89"/>
      <c r="C10" s="89"/>
      <c r="D10" s="119"/>
      <c r="E10" s="89"/>
      <c r="F10" s="120"/>
      <c r="G10" s="120"/>
      <c r="H10" s="118"/>
      <c r="I10" s="118"/>
      <c r="J10" s="118"/>
      <c r="K10" s="121"/>
      <c r="L10" s="122"/>
      <c r="M10" s="408"/>
      <c r="N10" s="409"/>
      <c r="O10" s="409"/>
      <c r="P10" s="409"/>
      <c r="Q10" s="409"/>
      <c r="R10" s="409"/>
      <c r="S10" s="409"/>
      <c r="T10" s="147"/>
      <c r="U10" s="147"/>
      <c r="V10" s="146"/>
      <c r="W10" s="166"/>
      <c r="X10" s="336"/>
      <c r="Y10" s="337"/>
      <c r="Z10" s="337"/>
      <c r="AA10" s="337"/>
      <c r="AB10" s="337"/>
      <c r="AC10" s="337"/>
      <c r="AD10" s="337"/>
      <c r="AE10" s="337"/>
      <c r="AF10" s="337"/>
      <c r="AG10" s="338"/>
    </row>
    <row r="11" spans="1:33" x14ac:dyDescent="0.25">
      <c r="A11" s="13">
        <v>3</v>
      </c>
      <c r="B11" s="89"/>
      <c r="C11" s="89"/>
      <c r="D11" s="119"/>
      <c r="E11" s="89"/>
      <c r="F11" s="120"/>
      <c r="G11" s="120"/>
      <c r="H11" s="118"/>
      <c r="I11" s="118"/>
      <c r="J11" s="118"/>
      <c r="K11" s="121"/>
      <c r="L11" s="120"/>
      <c r="M11" s="162"/>
      <c r="N11" s="398" t="s">
        <v>101</v>
      </c>
      <c r="O11" s="399"/>
      <c r="P11" s="340">
        <f>IFERROR(AVERAGE(Y55/V5), 0)</f>
        <v>25.411764705882351</v>
      </c>
      <c r="Q11" s="340"/>
      <c r="R11" s="341"/>
      <c r="S11" s="163"/>
      <c r="T11" s="150"/>
      <c r="U11" s="150"/>
      <c r="V11" s="150"/>
      <c r="W11" s="167"/>
      <c r="X11" s="429" t="s">
        <v>102</v>
      </c>
      <c r="Y11" s="429" t="s">
        <v>103</v>
      </c>
      <c r="Z11" s="429"/>
      <c r="AA11" s="429"/>
      <c r="AB11" s="429" t="s">
        <v>104</v>
      </c>
      <c r="AC11" s="429"/>
      <c r="AD11" s="429"/>
      <c r="AE11" s="429"/>
      <c r="AF11" s="429"/>
      <c r="AG11" s="429" t="s">
        <v>105</v>
      </c>
    </row>
    <row r="12" spans="1:33" x14ac:dyDescent="0.25">
      <c r="A12" s="13">
        <v>4</v>
      </c>
      <c r="B12" s="89"/>
      <c r="C12" s="89"/>
      <c r="D12" s="119"/>
      <c r="E12" s="89"/>
      <c r="F12" s="120"/>
      <c r="G12" s="120"/>
      <c r="H12" s="118"/>
      <c r="I12" s="118"/>
      <c r="J12" s="118"/>
      <c r="K12" s="121"/>
      <c r="L12" s="120"/>
      <c r="M12" s="163"/>
      <c r="N12" s="400"/>
      <c r="O12" s="401"/>
      <c r="P12" s="342"/>
      <c r="Q12" s="342"/>
      <c r="R12" s="343"/>
      <c r="S12" s="163"/>
      <c r="T12" s="151"/>
      <c r="U12" s="151"/>
      <c r="V12" s="151"/>
      <c r="W12" s="168"/>
      <c r="X12" s="429"/>
      <c r="Y12" s="429"/>
      <c r="Z12" s="429"/>
      <c r="AA12" s="429"/>
      <c r="AB12" s="429"/>
      <c r="AC12" s="429"/>
      <c r="AD12" s="429"/>
      <c r="AE12" s="429"/>
      <c r="AF12" s="429"/>
      <c r="AG12" s="429"/>
    </row>
    <row r="13" spans="1:33" ht="15.75" thickBot="1" x14ac:dyDescent="0.3">
      <c r="A13" s="13">
        <v>5</v>
      </c>
      <c r="B13" s="89"/>
      <c r="C13" s="89"/>
      <c r="D13" s="119"/>
      <c r="E13" s="89"/>
      <c r="F13" s="120"/>
      <c r="G13" s="120"/>
      <c r="H13" s="118"/>
      <c r="I13" s="118"/>
      <c r="J13" s="118"/>
      <c r="K13" s="121"/>
      <c r="L13" s="120"/>
      <c r="M13" s="163"/>
      <c r="N13" s="402"/>
      <c r="O13" s="403"/>
      <c r="P13" s="344"/>
      <c r="Q13" s="344"/>
      <c r="R13" s="345"/>
      <c r="S13" s="163"/>
      <c r="T13" s="151"/>
      <c r="U13" s="151"/>
      <c r="V13" s="151"/>
      <c r="W13" s="168"/>
      <c r="X13" s="429"/>
      <c r="Y13" s="429"/>
      <c r="Z13" s="429"/>
      <c r="AA13" s="429"/>
      <c r="AB13" s="429"/>
      <c r="AC13" s="429"/>
      <c r="AD13" s="429"/>
      <c r="AE13" s="429"/>
      <c r="AF13" s="429"/>
      <c r="AG13" s="429"/>
    </row>
    <row r="14" spans="1:33" ht="15.75" thickBot="1" x14ac:dyDescent="0.3">
      <c r="A14" s="13">
        <v>6</v>
      </c>
      <c r="B14" s="89"/>
      <c r="C14" s="89"/>
      <c r="D14" s="119"/>
      <c r="E14" s="89"/>
      <c r="F14" s="120"/>
      <c r="G14" s="120"/>
      <c r="H14" s="118"/>
      <c r="I14" s="118"/>
      <c r="J14" s="118"/>
      <c r="K14" s="121"/>
      <c r="L14" s="120"/>
      <c r="M14" s="404"/>
      <c r="N14" s="405"/>
      <c r="O14" s="405"/>
      <c r="P14" s="405"/>
      <c r="Q14" s="405"/>
      <c r="R14" s="405"/>
      <c r="S14" s="405"/>
      <c r="T14" s="151"/>
      <c r="U14" s="151"/>
      <c r="V14" s="151"/>
      <c r="W14" s="168"/>
      <c r="X14" s="172" t="s">
        <v>55</v>
      </c>
      <c r="Y14" s="171">
        <v>0</v>
      </c>
      <c r="Z14" s="171">
        <v>7</v>
      </c>
      <c r="AA14" s="171"/>
      <c r="AB14" s="171">
        <f>COUNTIF('Training Plan'!D5:G5, "Agribusiness") + COUNTIF('Training Plan'!D5:G5,"Construction") + COUNTIF('Training Plan'!D5:G5,"Education") + COUNTIF('Training Plan'!D5:G5, "Energy") + COUNTIF('Training Plan'!D5:G5,"Healthcare") + COUNTIF('Training Plan'!D5:G5,"Information Technology") +COUNTIF('Training Plan'!D5:G5,"Outdoor Recreation") + COUNTIF('Training Plan'!D5:G5,"Manufacturing") + COUNTIF('Training Plan'!D5:G5,"Mobility") + COUNTIF('Training Plan'!D5:G5,"Hospitality")</f>
        <v>1</v>
      </c>
      <c r="AC14" s="171"/>
      <c r="AD14" s="171"/>
      <c r="AE14" s="171"/>
      <c r="AF14" s="171"/>
      <c r="AG14" s="171">
        <f>IF(AB14=1,Z14,IF(AB14=Y14, AF24))</f>
        <v>7</v>
      </c>
    </row>
    <row r="15" spans="1:33" x14ac:dyDescent="0.25">
      <c r="A15" s="13">
        <v>7</v>
      </c>
      <c r="B15" s="89"/>
      <c r="C15" s="89"/>
      <c r="D15" s="119"/>
      <c r="E15" s="89"/>
      <c r="F15" s="120"/>
      <c r="G15" s="120"/>
      <c r="H15" s="118"/>
      <c r="I15" s="118"/>
      <c r="J15" s="118"/>
      <c r="K15" s="121"/>
      <c r="L15" s="120"/>
      <c r="M15" s="163"/>
      <c r="N15" s="398" t="s">
        <v>106</v>
      </c>
      <c r="O15" s="399"/>
      <c r="P15" s="340">
        <f>IFERROR(AVERAGE(Y57/V6), 0)</f>
        <v>20.571428571428573</v>
      </c>
      <c r="Q15" s="340"/>
      <c r="R15" s="341"/>
      <c r="S15" s="163"/>
      <c r="T15" s="151"/>
      <c r="U15" s="151"/>
      <c r="V15" s="151"/>
      <c r="W15" s="168"/>
      <c r="X15" s="173" t="s">
        <v>3</v>
      </c>
      <c r="Y15" s="171">
        <v>0</v>
      </c>
      <c r="Z15" s="171">
        <v>6</v>
      </c>
      <c r="AA15" s="171"/>
      <c r="AB15" s="171">
        <f>COUNTIF('Training Plan'!D4:G4, "minority-owned") + COUNTIF('Training Plan'!D4:G4, "women-owned") + COUNTIF('Training Plan'!D4:G4, "veteran-owned") + COUNTIF('Training Plan'!D4:G4, "Individual With a Disability (IWD) owned") + COUNTIF('Training Plan'!D4:G4, "Geographically-Disadvantaged Business Enterprise")</f>
        <v>1</v>
      </c>
      <c r="AC15" s="171"/>
      <c r="AD15" s="171"/>
      <c r="AE15" s="171"/>
      <c r="AF15" s="171"/>
      <c r="AG15" s="171">
        <f>IF(AB15=1,Z15, IF(AB15=Y15, AF24))</f>
        <v>6</v>
      </c>
    </row>
    <row r="16" spans="1:33" x14ac:dyDescent="0.25">
      <c r="A16" s="13">
        <v>8</v>
      </c>
      <c r="B16" s="89"/>
      <c r="C16" s="89"/>
      <c r="D16" s="119"/>
      <c r="E16" s="89"/>
      <c r="F16" s="120"/>
      <c r="G16" s="120"/>
      <c r="H16" s="118"/>
      <c r="I16" s="118"/>
      <c r="J16" s="118"/>
      <c r="K16" s="121"/>
      <c r="L16" s="120"/>
      <c r="M16" s="163"/>
      <c r="N16" s="400"/>
      <c r="O16" s="401"/>
      <c r="P16" s="342"/>
      <c r="Q16" s="342"/>
      <c r="R16" s="343"/>
      <c r="S16" s="163"/>
      <c r="T16" s="151"/>
      <c r="U16" s="151"/>
      <c r="V16" s="151"/>
      <c r="W16" s="168"/>
      <c r="X16" s="173" t="s">
        <v>56</v>
      </c>
      <c r="Y16" s="171">
        <v>0</v>
      </c>
      <c r="Z16" s="171">
        <v>0.25</v>
      </c>
      <c r="AA16" s="171">
        <v>0.5</v>
      </c>
      <c r="AB16" s="174">
        <f>IFERROR('Training Plan'!H347/'Verification Form'!V5, 0)</f>
        <v>0.11764705882352941</v>
      </c>
      <c r="AC16" s="171" t="b">
        <f>AB16=Y16</f>
        <v>0</v>
      </c>
      <c r="AD16" s="175" t="b">
        <f>AND(AB16&gt;Y16,AB16&lt;=Z16)</f>
        <v>1</v>
      </c>
      <c r="AE16" s="171" t="b">
        <f>AND(AB16&gt;Z16,AB16&lt;=AA16)</f>
        <v>0</v>
      </c>
      <c r="AF16" s="171" t="b">
        <f>AB16&gt;AA16</f>
        <v>0</v>
      </c>
      <c r="AG16" s="171">
        <f>IF(AC16=AB24, AF24, IF(AD16=AB24, AC24, IF(AE16=AB24, AD24, IF(AF16=AB24, AE24,))))</f>
        <v>3</v>
      </c>
    </row>
    <row r="17" spans="1:33" ht="15" customHeight="1" thickBot="1" x14ac:dyDescent="0.3">
      <c r="A17" s="13">
        <v>9</v>
      </c>
      <c r="B17" s="89"/>
      <c r="C17" s="89"/>
      <c r="D17" s="119"/>
      <c r="E17" s="89"/>
      <c r="F17" s="120"/>
      <c r="G17" s="120"/>
      <c r="H17" s="118"/>
      <c r="I17" s="118"/>
      <c r="J17" s="118"/>
      <c r="K17" s="121"/>
      <c r="L17" s="120"/>
      <c r="M17" s="163"/>
      <c r="N17" s="402"/>
      <c r="O17" s="403"/>
      <c r="P17" s="344"/>
      <c r="Q17" s="344"/>
      <c r="R17" s="345"/>
      <c r="S17" s="163"/>
      <c r="T17" s="152"/>
      <c r="U17" s="151"/>
      <c r="V17" s="151"/>
      <c r="W17" s="168"/>
      <c r="X17" s="173" t="s">
        <v>57</v>
      </c>
      <c r="Y17" s="171">
        <v>0</v>
      </c>
      <c r="Z17" s="171">
        <v>0.3</v>
      </c>
      <c r="AA17" s="171"/>
      <c r="AB17" s="174">
        <f>IFERROR((P35+P33+P29+P25)/V5,0)</f>
        <v>0.17647058823529413</v>
      </c>
      <c r="AC17" s="171" t="b">
        <f>AB17=Y17</f>
        <v>0</v>
      </c>
      <c r="AD17" s="171" t="b">
        <f>AND(AB17&gt;Y17,AB17&lt;=Z17)</f>
        <v>1</v>
      </c>
      <c r="AE17" s="171" t="b">
        <f>AB17&gt;Z17</f>
        <v>0</v>
      </c>
      <c r="AF17" s="171"/>
      <c r="AG17" s="171">
        <f>IF(AC17=AB24, AF24, IF(AD17=AB24, AC24, IF(AE17=AB24, AD24)))</f>
        <v>3</v>
      </c>
    </row>
    <row r="18" spans="1:33" ht="15.75" thickBot="1" x14ac:dyDescent="0.3">
      <c r="A18" s="13">
        <v>10</v>
      </c>
      <c r="B18" s="89"/>
      <c r="C18" s="89"/>
      <c r="D18" s="119"/>
      <c r="E18" s="89"/>
      <c r="F18" s="120"/>
      <c r="G18" s="120"/>
      <c r="H18" s="118"/>
      <c r="I18" s="118"/>
      <c r="J18" s="118"/>
      <c r="K18" s="121"/>
      <c r="L18" s="120"/>
      <c r="M18" s="163"/>
      <c r="N18" s="163"/>
      <c r="O18" s="163"/>
      <c r="P18" s="163"/>
      <c r="Q18" s="163"/>
      <c r="R18" s="163"/>
      <c r="S18" s="163"/>
      <c r="T18" s="152"/>
      <c r="U18" s="151"/>
      <c r="V18" s="151"/>
      <c r="W18" s="168"/>
      <c r="X18" s="173" t="s">
        <v>58</v>
      </c>
      <c r="Y18" s="171">
        <v>0</v>
      </c>
      <c r="Z18" s="171">
        <v>8</v>
      </c>
      <c r="AA18" s="171"/>
      <c r="AB18" s="174">
        <f>P11</f>
        <v>25.411764705882351</v>
      </c>
      <c r="AC18" s="171" t="b">
        <f>AB18&gt;Z19</f>
        <v>1</v>
      </c>
      <c r="AD18" s="171"/>
      <c r="AE18" s="171"/>
      <c r="AF18" s="171"/>
      <c r="AG18" s="171">
        <f>IF(AC18=AB24,Z18, IF(AC18=AA24, Y18))</f>
        <v>8</v>
      </c>
    </row>
    <row r="19" spans="1:33" x14ac:dyDescent="0.25">
      <c r="A19" s="13">
        <v>11</v>
      </c>
      <c r="B19" s="89"/>
      <c r="C19" s="89"/>
      <c r="D19" s="119"/>
      <c r="E19" s="89"/>
      <c r="F19" s="120"/>
      <c r="G19" s="120"/>
      <c r="H19" s="118"/>
      <c r="I19" s="118"/>
      <c r="J19" s="118"/>
      <c r="K19" s="121"/>
      <c r="L19" s="120"/>
      <c r="M19" s="163"/>
      <c r="N19" s="398" t="s">
        <v>107</v>
      </c>
      <c r="O19" s="399"/>
      <c r="P19" s="340">
        <f>IFERROR(AVERAGE(L9:L304),0)</f>
        <v>0</v>
      </c>
      <c r="Q19" s="340"/>
      <c r="R19" s="341"/>
      <c r="S19" s="163"/>
      <c r="T19" s="152"/>
      <c r="U19" s="151"/>
      <c r="V19" s="151"/>
      <c r="W19" s="168"/>
      <c r="X19" s="172" t="s">
        <v>2</v>
      </c>
      <c r="Y19" s="171" t="str">
        <f>AA30</f>
        <v>Muskegon</v>
      </c>
      <c r="Z19" s="171">
        <f>IF(Y19=X30, Y30, IF(Y19=X27, Y27, IF(Y19=X28, Y28, IF(Y19=X29, Y29,IF(Y19=X31, Y31, IF(Y19=X32, Y32,IF(Y19=X33, Y33)))))))</f>
        <v>17.91</v>
      </c>
      <c r="AA19" s="171"/>
      <c r="AB19" s="171"/>
      <c r="AC19" s="171"/>
      <c r="AD19" s="171"/>
      <c r="AE19" s="171"/>
      <c r="AF19" s="171"/>
      <c r="AG19" s="171"/>
    </row>
    <row r="20" spans="1:33" x14ac:dyDescent="0.25">
      <c r="A20" s="13">
        <v>12</v>
      </c>
      <c r="B20" s="89"/>
      <c r="C20" s="89"/>
      <c r="D20" s="119"/>
      <c r="E20" s="89"/>
      <c r="F20" s="120"/>
      <c r="G20" s="120"/>
      <c r="H20" s="118"/>
      <c r="I20" s="118"/>
      <c r="J20" s="118"/>
      <c r="K20" s="121"/>
      <c r="L20" s="120"/>
      <c r="M20" s="163"/>
      <c r="N20" s="400"/>
      <c r="O20" s="401"/>
      <c r="P20" s="342"/>
      <c r="Q20" s="342"/>
      <c r="R20" s="343"/>
      <c r="S20" s="163"/>
      <c r="T20" s="152"/>
      <c r="U20" s="151"/>
      <c r="V20" s="151"/>
      <c r="W20" s="168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</row>
    <row r="21" spans="1:33" ht="15" customHeight="1" thickBot="1" x14ac:dyDescent="0.3">
      <c r="A21" s="13">
        <v>13</v>
      </c>
      <c r="B21" s="89"/>
      <c r="C21" s="89"/>
      <c r="D21" s="119"/>
      <c r="E21" s="89"/>
      <c r="F21" s="120"/>
      <c r="G21" s="120"/>
      <c r="H21" s="118"/>
      <c r="I21" s="118"/>
      <c r="J21" s="118"/>
      <c r="K21" s="121"/>
      <c r="L21" s="120"/>
      <c r="M21" s="163"/>
      <c r="N21" s="402"/>
      <c r="O21" s="403"/>
      <c r="P21" s="344"/>
      <c r="Q21" s="344"/>
      <c r="R21" s="345"/>
      <c r="S21" s="163"/>
      <c r="T21" s="151"/>
      <c r="U21" s="151"/>
      <c r="V21" s="151"/>
      <c r="W21" s="168"/>
      <c r="X21" s="169"/>
      <c r="Y21" s="166"/>
      <c r="Z21" s="166"/>
      <c r="AA21" s="166"/>
      <c r="AB21" s="166"/>
      <c r="AC21" s="166"/>
      <c r="AD21" s="166"/>
      <c r="AE21" s="166"/>
      <c r="AF21" s="166"/>
      <c r="AG21" s="170"/>
    </row>
    <row r="22" spans="1:33" ht="15.75" thickBot="1" x14ac:dyDescent="0.3">
      <c r="A22" s="13">
        <v>14</v>
      </c>
      <c r="B22" s="89"/>
      <c r="C22" s="89"/>
      <c r="D22" s="119"/>
      <c r="E22" s="89"/>
      <c r="F22" s="120"/>
      <c r="G22" s="120"/>
      <c r="H22" s="118"/>
      <c r="I22" s="118"/>
      <c r="J22" s="118"/>
      <c r="K22" s="121"/>
      <c r="L22" s="120"/>
      <c r="M22" s="163"/>
      <c r="N22" s="163"/>
      <c r="O22" s="163"/>
      <c r="P22" s="163"/>
      <c r="Q22" s="163"/>
      <c r="R22" s="163"/>
      <c r="S22" s="163"/>
      <c r="T22" s="151"/>
      <c r="U22" s="151"/>
      <c r="V22" s="151"/>
      <c r="W22" s="168"/>
      <c r="X22" s="169"/>
      <c r="Y22" s="166"/>
      <c r="Z22" s="166"/>
      <c r="AA22" s="166"/>
      <c r="AB22" s="166"/>
      <c r="AC22" s="166"/>
      <c r="AD22" s="166"/>
      <c r="AE22" s="166"/>
      <c r="AF22" s="166"/>
      <c r="AG22" s="170"/>
    </row>
    <row r="23" spans="1:33" ht="15" customHeight="1" x14ac:dyDescent="0.25">
      <c r="A23" s="13">
        <v>15</v>
      </c>
      <c r="B23" s="89"/>
      <c r="C23" s="89"/>
      <c r="D23" s="119"/>
      <c r="E23" s="89"/>
      <c r="F23" s="120"/>
      <c r="G23" s="120"/>
      <c r="H23" s="118"/>
      <c r="I23" s="118"/>
      <c r="J23" s="118"/>
      <c r="K23" s="121"/>
      <c r="L23" s="120"/>
      <c r="M23" s="163"/>
      <c r="N23" s="346" t="s">
        <v>108</v>
      </c>
      <c r="O23" s="347"/>
      <c r="P23" s="347"/>
      <c r="Q23" s="347"/>
      <c r="R23" s="348"/>
      <c r="S23" s="163"/>
      <c r="T23" s="151"/>
      <c r="U23" s="151"/>
      <c r="V23" s="151"/>
      <c r="W23" s="168"/>
      <c r="X23" s="169"/>
      <c r="Y23" s="166"/>
      <c r="Z23" s="166"/>
      <c r="AA23" s="166"/>
      <c r="AB23" s="166"/>
      <c r="AC23" s="166"/>
      <c r="AD23" s="166"/>
      <c r="AE23" s="166"/>
      <c r="AF23" s="166"/>
      <c r="AG23" s="170"/>
    </row>
    <row r="24" spans="1:33" x14ac:dyDescent="0.25">
      <c r="A24" s="13">
        <v>16</v>
      </c>
      <c r="B24" s="89"/>
      <c r="C24" s="89"/>
      <c r="D24" s="119"/>
      <c r="E24" s="89"/>
      <c r="F24" s="120"/>
      <c r="G24" s="120"/>
      <c r="H24" s="118"/>
      <c r="I24" s="118"/>
      <c r="J24" s="118"/>
      <c r="K24" s="121"/>
      <c r="L24" s="120"/>
      <c r="M24" s="163"/>
      <c r="N24" s="410" t="s">
        <v>109</v>
      </c>
      <c r="O24" s="411"/>
      <c r="P24" s="349">
        <f>COUNT('Training Plan'!F13:F112)</f>
        <v>5</v>
      </c>
      <c r="Q24" s="349"/>
      <c r="R24" s="350"/>
      <c r="S24" s="163"/>
      <c r="T24" s="151"/>
      <c r="U24" s="151"/>
      <c r="V24" s="151"/>
      <c r="W24" s="168"/>
      <c r="X24" s="169"/>
      <c r="Y24" s="166"/>
      <c r="Z24" s="166"/>
      <c r="AA24" s="176" t="b">
        <v>0</v>
      </c>
      <c r="AB24" s="176" t="b">
        <v>1</v>
      </c>
      <c r="AC24" s="176">
        <v>3</v>
      </c>
      <c r="AD24" s="176">
        <v>5</v>
      </c>
      <c r="AE24" s="176">
        <v>7</v>
      </c>
      <c r="AF24" s="176">
        <v>0</v>
      </c>
      <c r="AG24" s="170"/>
    </row>
    <row r="25" spans="1:33" ht="15.75" thickBot="1" x14ac:dyDescent="0.3">
      <c r="A25" s="13">
        <v>17</v>
      </c>
      <c r="B25" s="89"/>
      <c r="C25" s="89"/>
      <c r="D25" s="119"/>
      <c r="E25" s="89"/>
      <c r="F25" s="120"/>
      <c r="G25" s="120"/>
      <c r="H25" s="118"/>
      <c r="I25" s="118"/>
      <c r="J25" s="118"/>
      <c r="K25" s="121"/>
      <c r="L25" s="120"/>
      <c r="M25" s="163"/>
      <c r="N25" s="412" t="s">
        <v>110</v>
      </c>
      <c r="O25" s="413"/>
      <c r="P25" s="351">
        <f>COUNTIF('Training Plan'!G13:G112, "College Credit")</f>
        <v>1</v>
      </c>
      <c r="Q25" s="351"/>
      <c r="R25" s="352"/>
      <c r="S25" s="163"/>
      <c r="T25" s="151"/>
      <c r="U25" s="151"/>
      <c r="V25" s="151"/>
      <c r="W25" s="168"/>
      <c r="X25" s="169"/>
      <c r="Y25" s="166"/>
      <c r="Z25" s="166"/>
      <c r="AA25" s="176"/>
      <c r="AB25" s="176"/>
      <c r="AC25" s="176"/>
      <c r="AD25" s="176"/>
      <c r="AE25" s="176"/>
      <c r="AF25" s="176"/>
      <c r="AG25" s="170"/>
    </row>
    <row r="26" spans="1:33" ht="15.75" thickBot="1" x14ac:dyDescent="0.3">
      <c r="A26" s="13">
        <v>18</v>
      </c>
      <c r="B26" s="89"/>
      <c r="C26" s="89"/>
      <c r="D26" s="119"/>
      <c r="E26" s="89"/>
      <c r="F26" s="120"/>
      <c r="G26" s="120"/>
      <c r="H26" s="118"/>
      <c r="I26" s="118"/>
      <c r="J26" s="118"/>
      <c r="K26" s="121"/>
      <c r="L26" s="120"/>
      <c r="M26" s="163"/>
      <c r="N26" s="165"/>
      <c r="O26" s="165"/>
      <c r="P26" s="165"/>
      <c r="Q26" s="163"/>
      <c r="R26" s="163"/>
      <c r="S26" s="163"/>
      <c r="T26" s="151"/>
      <c r="U26" s="151"/>
      <c r="V26" s="151"/>
      <c r="W26" s="168"/>
      <c r="X26" s="425" t="s">
        <v>111</v>
      </c>
      <c r="Y26" s="425"/>
      <c r="Z26" s="166"/>
      <c r="AA26" s="176"/>
      <c r="AB26" s="176">
        <f>'Training Plan'!H347/'Verification Form'!V5</f>
        <v>0.11764705882352941</v>
      </c>
      <c r="AC26" s="176"/>
      <c r="AD26" s="176"/>
      <c r="AE26" s="176"/>
      <c r="AF26" s="176"/>
      <c r="AG26" s="170"/>
    </row>
    <row r="27" spans="1:33" ht="15" customHeight="1" x14ac:dyDescent="0.25">
      <c r="A27" s="13">
        <v>19</v>
      </c>
      <c r="B27" s="89"/>
      <c r="C27" s="89"/>
      <c r="D27" s="119"/>
      <c r="E27" s="89"/>
      <c r="F27" s="120"/>
      <c r="G27" s="120"/>
      <c r="H27" s="118"/>
      <c r="I27" s="118"/>
      <c r="J27" s="118"/>
      <c r="K27" s="121"/>
      <c r="L27" s="120"/>
      <c r="M27" s="163"/>
      <c r="N27" s="346" t="s">
        <v>112</v>
      </c>
      <c r="O27" s="347"/>
      <c r="P27" s="347"/>
      <c r="Q27" s="347"/>
      <c r="R27" s="348"/>
      <c r="S27" s="163"/>
      <c r="T27" s="151"/>
      <c r="U27" s="151"/>
      <c r="V27" s="151"/>
      <c r="W27" s="168"/>
      <c r="X27" s="176" t="s">
        <v>113</v>
      </c>
      <c r="Y27" s="177">
        <v>18.05</v>
      </c>
      <c r="Z27" s="166"/>
      <c r="AA27" s="176"/>
      <c r="AB27" s="176">
        <f>(P35+P33+P29+P25)/V5</f>
        <v>0.17647058823529413</v>
      </c>
      <c r="AC27" s="176"/>
      <c r="AD27" s="176"/>
      <c r="AE27" s="176"/>
      <c r="AF27" s="176"/>
      <c r="AG27" s="170"/>
    </row>
    <row r="28" spans="1:33" x14ac:dyDescent="0.25">
      <c r="A28" s="13">
        <v>20</v>
      </c>
      <c r="B28" s="89"/>
      <c r="C28" s="89"/>
      <c r="D28" s="119"/>
      <c r="E28" s="89"/>
      <c r="F28" s="120"/>
      <c r="G28" s="120"/>
      <c r="H28" s="118"/>
      <c r="I28" s="118"/>
      <c r="J28" s="118"/>
      <c r="K28" s="121"/>
      <c r="L28" s="120"/>
      <c r="M28" s="163"/>
      <c r="N28" s="410" t="s">
        <v>109</v>
      </c>
      <c r="O28" s="411"/>
      <c r="P28" s="349">
        <f>COUNT('Training Plan'!D123:D174)</f>
        <v>0</v>
      </c>
      <c r="Q28" s="349"/>
      <c r="R28" s="350"/>
      <c r="S28" s="163"/>
      <c r="T28" s="151"/>
      <c r="U28" s="151"/>
      <c r="V28" s="151"/>
      <c r="W28" s="168"/>
      <c r="X28" s="176" t="s">
        <v>114</v>
      </c>
      <c r="Y28" s="177">
        <v>18.600000000000001</v>
      </c>
      <c r="Z28" s="166"/>
      <c r="AA28" s="176"/>
      <c r="AB28" s="178">
        <f>AVERAGE('Training Plan'!F113,'Training Plan'!S292,'Training Plan'!S347)</f>
        <v>23.599999999999998</v>
      </c>
      <c r="AC28" s="176"/>
      <c r="AD28" s="176"/>
      <c r="AE28" s="176"/>
      <c r="AF28" s="176"/>
      <c r="AG28" s="170"/>
    </row>
    <row r="29" spans="1:33" ht="15.75" thickBot="1" x14ac:dyDescent="0.3">
      <c r="A29" s="13">
        <v>21</v>
      </c>
      <c r="B29" s="89"/>
      <c r="C29" s="89"/>
      <c r="D29" s="119"/>
      <c r="E29" s="89"/>
      <c r="F29" s="120"/>
      <c r="G29" s="120"/>
      <c r="H29" s="118"/>
      <c r="I29" s="118"/>
      <c r="J29" s="118"/>
      <c r="K29" s="121"/>
      <c r="L29" s="120"/>
      <c r="M29" s="163"/>
      <c r="N29" s="412" t="s">
        <v>110</v>
      </c>
      <c r="O29" s="413"/>
      <c r="P29" s="351">
        <f>COUNTIF('Training Plan'!G123:G174, "College Credit")</f>
        <v>0</v>
      </c>
      <c r="Q29" s="351"/>
      <c r="R29" s="352"/>
      <c r="S29" s="163"/>
      <c r="T29" s="151"/>
      <c r="U29" s="151"/>
      <c r="V29" s="151"/>
      <c r="W29" s="168"/>
      <c r="X29" s="176" t="s">
        <v>115</v>
      </c>
      <c r="Y29" s="177">
        <v>18.05</v>
      </c>
      <c r="Z29" s="166"/>
      <c r="AA29" s="176"/>
      <c r="AB29" s="176"/>
      <c r="AC29" s="176"/>
      <c r="AD29" s="176"/>
      <c r="AE29" s="176"/>
      <c r="AF29" s="176"/>
      <c r="AG29" s="170"/>
    </row>
    <row r="30" spans="1:33" ht="15.75" thickBot="1" x14ac:dyDescent="0.3">
      <c r="A30" s="13">
        <v>22</v>
      </c>
      <c r="B30" s="89"/>
      <c r="C30" s="89"/>
      <c r="D30" s="119"/>
      <c r="E30" s="89"/>
      <c r="F30" s="120"/>
      <c r="G30" s="120"/>
      <c r="H30" s="118"/>
      <c r="I30" s="118"/>
      <c r="J30" s="118"/>
      <c r="K30" s="121"/>
      <c r="L30" s="120"/>
      <c r="M30" s="163"/>
      <c r="N30" s="165"/>
      <c r="O30" s="165"/>
      <c r="P30" s="165"/>
      <c r="Q30" s="163"/>
      <c r="R30" s="163"/>
      <c r="S30" s="163"/>
      <c r="T30" s="151"/>
      <c r="U30" s="151"/>
      <c r="V30" s="151"/>
      <c r="W30" s="168"/>
      <c r="X30" s="176" t="s">
        <v>116</v>
      </c>
      <c r="Y30" s="177">
        <v>18.600000000000001</v>
      </c>
      <c r="Z30" s="166"/>
      <c r="AA30" s="176" t="str" cm="1">
        <f t="array" ref="AA30:AD30">'Training Plan'!D3:G3</f>
        <v>Muskegon</v>
      </c>
      <c r="AB30" s="176">
        <v>0</v>
      </c>
      <c r="AC30" s="176">
        <v>0</v>
      </c>
      <c r="AD30" s="176">
        <v>0</v>
      </c>
      <c r="AE30" s="176"/>
      <c r="AF30" s="176"/>
      <c r="AG30" s="170"/>
    </row>
    <row r="31" spans="1:33" ht="15" customHeight="1" x14ac:dyDescent="0.25">
      <c r="A31" s="13">
        <v>23</v>
      </c>
      <c r="B31" s="89"/>
      <c r="C31" s="89"/>
      <c r="D31" s="119"/>
      <c r="E31" s="89"/>
      <c r="F31" s="120"/>
      <c r="G31" s="120"/>
      <c r="H31" s="118"/>
      <c r="I31" s="118"/>
      <c r="J31" s="118"/>
      <c r="K31" s="121"/>
      <c r="L31" s="120"/>
      <c r="M31" s="163"/>
      <c r="N31" s="346" t="s">
        <v>117</v>
      </c>
      <c r="O31" s="347"/>
      <c r="P31" s="347"/>
      <c r="Q31" s="347"/>
      <c r="R31" s="348"/>
      <c r="S31" s="163"/>
      <c r="T31" s="151"/>
      <c r="U31" s="151"/>
      <c r="V31" s="151"/>
      <c r="W31" s="168"/>
      <c r="X31" s="176" t="s">
        <v>118</v>
      </c>
      <c r="Y31" s="177">
        <v>18.600000000000001</v>
      </c>
      <c r="Z31" s="166"/>
      <c r="AA31" s="166"/>
      <c r="AB31" s="166"/>
      <c r="AC31" s="166"/>
      <c r="AD31" s="166"/>
      <c r="AE31" s="166"/>
      <c r="AF31" s="166"/>
      <c r="AG31" s="170"/>
    </row>
    <row r="32" spans="1:33" x14ac:dyDescent="0.25">
      <c r="A32" s="13">
        <v>24</v>
      </c>
      <c r="B32" s="89"/>
      <c r="C32" s="89"/>
      <c r="D32" s="119"/>
      <c r="E32" s="89"/>
      <c r="F32" s="120"/>
      <c r="G32" s="120"/>
      <c r="H32" s="118"/>
      <c r="I32" s="118"/>
      <c r="J32" s="118"/>
      <c r="K32" s="121"/>
      <c r="L32" s="120"/>
      <c r="M32" s="163"/>
      <c r="N32" s="410" t="s">
        <v>119</v>
      </c>
      <c r="O32" s="411"/>
      <c r="P32" s="349">
        <f>COUNTIF('Training Plan'!H301:H346, "New Hire")</f>
        <v>1</v>
      </c>
      <c r="Q32" s="349"/>
      <c r="R32" s="350"/>
      <c r="S32" s="163"/>
      <c r="T32" s="151"/>
      <c r="U32" s="151"/>
      <c r="V32" s="151"/>
      <c r="W32" s="168"/>
      <c r="X32" s="176" t="s">
        <v>120</v>
      </c>
      <c r="Y32" s="177">
        <v>17.91</v>
      </c>
      <c r="Z32" s="166"/>
      <c r="AA32" s="166"/>
      <c r="AB32" s="166"/>
      <c r="AC32" s="166"/>
      <c r="AD32" s="166"/>
      <c r="AE32" s="166"/>
      <c r="AF32" s="166"/>
      <c r="AG32" s="170"/>
    </row>
    <row r="33" spans="1:33" x14ac:dyDescent="0.25">
      <c r="A33" s="13">
        <v>25</v>
      </c>
      <c r="B33" s="89"/>
      <c r="C33" s="89"/>
      <c r="D33" s="119"/>
      <c r="E33" s="89"/>
      <c r="F33" s="120"/>
      <c r="G33" s="120"/>
      <c r="H33" s="118"/>
      <c r="I33" s="118"/>
      <c r="J33" s="118"/>
      <c r="K33" s="121"/>
      <c r="L33" s="120"/>
      <c r="M33" s="163"/>
      <c r="N33" s="153" t="s">
        <v>121</v>
      </c>
      <c r="O33" s="154"/>
      <c r="P33" s="349">
        <f>COUNTIFS('Training Plan'!J301:J346, "College Credit",'Training Plan'!H301:H346, "New Hire")</f>
        <v>1</v>
      </c>
      <c r="Q33" s="349"/>
      <c r="R33" s="350"/>
      <c r="S33" s="163"/>
      <c r="T33" s="151"/>
      <c r="U33" s="151"/>
      <c r="V33" s="151"/>
      <c r="W33" s="168"/>
      <c r="X33" s="176" t="s">
        <v>122</v>
      </c>
      <c r="Y33" s="177">
        <v>18.600000000000001</v>
      </c>
      <c r="Z33" s="166"/>
      <c r="AA33" s="166"/>
      <c r="AB33" s="166"/>
      <c r="AC33" s="166"/>
      <c r="AD33" s="166"/>
      <c r="AE33" s="166"/>
      <c r="AF33" s="166"/>
      <c r="AG33" s="170"/>
    </row>
    <row r="34" spans="1:33" x14ac:dyDescent="0.25">
      <c r="A34" s="13">
        <v>26</v>
      </c>
      <c r="B34" s="89"/>
      <c r="C34" s="89"/>
      <c r="D34" s="119"/>
      <c r="E34" s="89"/>
      <c r="F34" s="120"/>
      <c r="G34" s="120"/>
      <c r="H34" s="118"/>
      <c r="I34" s="118"/>
      <c r="J34" s="118"/>
      <c r="K34" s="121"/>
      <c r="L34" s="120"/>
      <c r="M34" s="163"/>
      <c r="N34" s="410" t="s">
        <v>123</v>
      </c>
      <c r="O34" s="411"/>
      <c r="P34" s="349">
        <f>COUNTIF('Training Plan'!H301:H346, "Incumbent")</f>
        <v>1</v>
      </c>
      <c r="Q34" s="349"/>
      <c r="R34" s="350"/>
      <c r="S34" s="163"/>
      <c r="T34" s="151"/>
      <c r="U34" s="151"/>
      <c r="V34" s="151"/>
      <c r="W34" s="168"/>
      <c r="X34" s="169"/>
      <c r="Y34" s="166"/>
      <c r="Z34" s="166"/>
      <c r="AA34" s="166"/>
      <c r="AB34" s="166"/>
      <c r="AC34" s="166"/>
      <c r="AD34" s="166"/>
      <c r="AE34" s="166"/>
      <c r="AF34" s="166"/>
      <c r="AG34" s="170"/>
    </row>
    <row r="35" spans="1:33" ht="15.75" thickBot="1" x14ac:dyDescent="0.3">
      <c r="A35" s="13">
        <v>27</v>
      </c>
      <c r="B35" s="89"/>
      <c r="C35" s="89"/>
      <c r="D35" s="119"/>
      <c r="E35" s="89"/>
      <c r="F35" s="120"/>
      <c r="G35" s="120"/>
      <c r="H35" s="118"/>
      <c r="I35" s="118"/>
      <c r="J35" s="118"/>
      <c r="K35" s="121"/>
      <c r="L35" s="120"/>
      <c r="M35" s="163"/>
      <c r="N35" s="412" t="s">
        <v>124</v>
      </c>
      <c r="O35" s="413"/>
      <c r="P35" s="351">
        <f>COUNTIFS('Training Plan'!J301:J346, "College Credit",'Training Plan'!H301:H346, "Incumbent")</f>
        <v>1</v>
      </c>
      <c r="Q35" s="351"/>
      <c r="R35" s="352"/>
      <c r="S35" s="163"/>
      <c r="T35" s="151"/>
      <c r="U35" s="151"/>
      <c r="V35" s="151"/>
      <c r="W35" s="168"/>
      <c r="X35" s="169"/>
      <c r="Y35" s="166"/>
      <c r="Z35" s="166"/>
      <c r="AA35" s="166"/>
      <c r="AB35" s="166"/>
      <c r="AC35" s="166"/>
      <c r="AD35" s="166"/>
      <c r="AE35" s="166"/>
      <c r="AF35" s="166"/>
      <c r="AG35" s="170"/>
    </row>
    <row r="36" spans="1:33" ht="15.75" thickBot="1" x14ac:dyDescent="0.3">
      <c r="A36" s="13">
        <v>28</v>
      </c>
      <c r="B36" s="89"/>
      <c r="C36" s="89"/>
      <c r="D36" s="119"/>
      <c r="E36" s="89"/>
      <c r="F36" s="120"/>
      <c r="G36" s="120"/>
      <c r="H36" s="118"/>
      <c r="I36" s="118"/>
      <c r="J36" s="118"/>
      <c r="K36" s="121"/>
      <c r="L36" s="120"/>
      <c r="M36" s="163"/>
      <c r="N36" s="163"/>
      <c r="O36" s="163"/>
      <c r="P36" s="163"/>
      <c r="Q36" s="163"/>
      <c r="R36" s="163"/>
      <c r="S36" s="163"/>
      <c r="T36" s="151"/>
      <c r="U36" s="151"/>
      <c r="V36" s="151"/>
      <c r="W36" s="168"/>
      <c r="X36" s="425" t="s">
        <v>125</v>
      </c>
      <c r="Y36" s="425"/>
      <c r="Z36" s="425"/>
      <c r="AA36" s="425"/>
      <c r="AB36" s="425"/>
      <c r="AC36" s="425"/>
      <c r="AD36" s="425"/>
      <c r="AE36" s="425"/>
      <c r="AF36" s="425"/>
      <c r="AG36" s="425"/>
    </row>
    <row r="37" spans="1:33" ht="18.75" customHeight="1" x14ac:dyDescent="0.25">
      <c r="A37" s="13">
        <v>29</v>
      </c>
      <c r="B37" s="89"/>
      <c r="C37" s="89"/>
      <c r="D37" s="119"/>
      <c r="E37" s="89"/>
      <c r="F37" s="120"/>
      <c r="G37" s="120"/>
      <c r="H37" s="118"/>
      <c r="I37" s="118"/>
      <c r="J37" s="118"/>
      <c r="K37" s="121"/>
      <c r="L37" s="120"/>
      <c r="M37" s="163"/>
      <c r="N37" s="416" t="s">
        <v>126</v>
      </c>
      <c r="O37" s="417"/>
      <c r="P37" s="417"/>
      <c r="Q37" s="417"/>
      <c r="R37" s="418"/>
      <c r="S37" s="163"/>
      <c r="T37" s="151"/>
      <c r="U37" s="151"/>
      <c r="V37" s="151"/>
      <c r="W37" s="168"/>
      <c r="X37" s="173" t="s">
        <v>56</v>
      </c>
      <c r="Y37" s="171">
        <v>0</v>
      </c>
      <c r="Z37" s="171">
        <v>0.25</v>
      </c>
      <c r="AA37" s="171">
        <v>0.5</v>
      </c>
      <c r="AB37" s="174">
        <f>IFERROR('Training Plan'!H347/'Verification Form'!V6, 0)</f>
        <v>0.2857142857142857</v>
      </c>
      <c r="AC37" s="171" t="b">
        <f>AB37=Y37</f>
        <v>0</v>
      </c>
      <c r="AD37" s="175" t="b">
        <f>AND(AB37&gt;Y37,AB37&lt;=Z37)</f>
        <v>0</v>
      </c>
      <c r="AE37" s="171" t="b">
        <f>AND(AB37&gt;Z37,AB37&lt;=AA37)</f>
        <v>1</v>
      </c>
      <c r="AF37" s="171" t="b">
        <f>AB37&gt;AA37</f>
        <v>0</v>
      </c>
      <c r="AG37" s="171">
        <f>IF(AC37=AB24, AF24, IF(AD37=AB24, AC24, IF(AE37=AB24, AD24, IF(AF37=AB24, AE24,))))</f>
        <v>5</v>
      </c>
    </row>
    <row r="38" spans="1:33" ht="18.75" x14ac:dyDescent="0.25">
      <c r="A38" s="13">
        <v>30</v>
      </c>
      <c r="B38" s="89"/>
      <c r="C38" s="89"/>
      <c r="D38" s="119"/>
      <c r="E38" s="89"/>
      <c r="F38" s="120"/>
      <c r="G38" s="120"/>
      <c r="H38" s="118"/>
      <c r="I38" s="118"/>
      <c r="J38" s="118"/>
      <c r="K38" s="121"/>
      <c r="L38" s="120"/>
      <c r="M38" s="163"/>
      <c r="N38" s="421" t="s">
        <v>55</v>
      </c>
      <c r="O38" s="422"/>
      <c r="P38" s="422"/>
      <c r="Q38" s="422"/>
      <c r="R38" s="187">
        <f>AG14</f>
        <v>7</v>
      </c>
      <c r="S38" s="163"/>
      <c r="T38" s="151"/>
      <c r="U38" s="151"/>
      <c r="V38" s="151"/>
      <c r="W38" s="168"/>
      <c r="X38" s="173" t="s">
        <v>57</v>
      </c>
      <c r="Y38" s="171">
        <v>0</v>
      </c>
      <c r="Z38" s="171">
        <v>0.3</v>
      </c>
      <c r="AA38" s="171"/>
      <c r="AB38" s="174">
        <f>IFERROR((P35+P33+P29+P25)/V6,0)</f>
        <v>0.42857142857142855</v>
      </c>
      <c r="AC38" s="171" t="b">
        <f>AB38=Y38</f>
        <v>0</v>
      </c>
      <c r="AD38" s="171" t="b">
        <f>AND(AB38&gt;Y38,AB38&lt;=Z38)</f>
        <v>0</v>
      </c>
      <c r="AE38" s="171" t="b">
        <f>AB38&gt;Z38</f>
        <v>1</v>
      </c>
      <c r="AF38" s="171"/>
      <c r="AG38" s="171">
        <f>IF(AC38=AB24, AF24, IF(AD38=AB24, AC24, IF(AE38=AB24, AD24)))</f>
        <v>5</v>
      </c>
    </row>
    <row r="39" spans="1:33" ht="18.75" customHeight="1" x14ac:dyDescent="0.25">
      <c r="A39" s="13">
        <v>31</v>
      </c>
      <c r="B39" s="89"/>
      <c r="C39" s="89"/>
      <c r="D39" s="119"/>
      <c r="E39" s="89"/>
      <c r="F39" s="120"/>
      <c r="G39" s="120"/>
      <c r="H39" s="118"/>
      <c r="I39" s="118"/>
      <c r="J39" s="118"/>
      <c r="K39" s="121"/>
      <c r="L39" s="120"/>
      <c r="M39" s="163"/>
      <c r="N39" s="421" t="s">
        <v>3</v>
      </c>
      <c r="O39" s="422"/>
      <c r="P39" s="422"/>
      <c r="Q39" s="422"/>
      <c r="R39" s="187">
        <f>AG15</f>
        <v>6</v>
      </c>
      <c r="S39" s="163"/>
      <c r="T39" s="151"/>
      <c r="U39" s="151"/>
      <c r="V39" s="151"/>
      <c r="W39" s="168"/>
      <c r="X39" s="173" t="s">
        <v>58</v>
      </c>
      <c r="Y39" s="171">
        <v>0</v>
      </c>
      <c r="Z39" s="171">
        <v>8</v>
      </c>
      <c r="AA39" s="171"/>
      <c r="AB39" s="174">
        <f>P15</f>
        <v>20.571428571428573</v>
      </c>
      <c r="AC39" s="171" t="b">
        <f>AB39&gt;Z40</f>
        <v>1</v>
      </c>
      <c r="AD39" s="171"/>
      <c r="AE39" s="171"/>
      <c r="AF39" s="171"/>
      <c r="AG39" s="171">
        <f>IF(AC39=AB24,Z39, IF(AC39=AA24, Y39))</f>
        <v>8</v>
      </c>
    </row>
    <row r="40" spans="1:33" ht="18.75" customHeight="1" x14ac:dyDescent="0.25">
      <c r="A40" s="13">
        <v>32</v>
      </c>
      <c r="B40" s="89"/>
      <c r="C40" s="89"/>
      <c r="D40" s="119"/>
      <c r="E40" s="89"/>
      <c r="F40" s="120"/>
      <c r="G40" s="120"/>
      <c r="H40" s="118"/>
      <c r="I40" s="118"/>
      <c r="J40" s="118"/>
      <c r="K40" s="121"/>
      <c r="L40" s="120"/>
      <c r="M40" s="163"/>
      <c r="N40" s="421" t="s">
        <v>56</v>
      </c>
      <c r="O40" s="422"/>
      <c r="P40" s="422"/>
      <c r="Q40" s="422"/>
      <c r="R40" s="187">
        <f>AG37</f>
        <v>5</v>
      </c>
      <c r="S40" s="163"/>
      <c r="T40" s="151"/>
      <c r="U40" s="151"/>
      <c r="V40" s="151"/>
      <c r="W40" s="168"/>
      <c r="X40" s="172" t="s">
        <v>2</v>
      </c>
      <c r="Y40" s="171" t="str">
        <f>AA30</f>
        <v>Muskegon</v>
      </c>
      <c r="Z40" s="171">
        <f>IF(Y19=X30, Y30, IF(Y19=X27, Y27, IF(Y19=X28, Y28, IF(Y19=X29, Y29,IF(Y19=X31, Y31, IF(Y19=X32, Y32,IF(Y19=X33, Y33)))))))</f>
        <v>17.91</v>
      </c>
      <c r="AA40" s="171"/>
      <c r="AB40" s="171"/>
      <c r="AC40" s="171"/>
      <c r="AD40" s="171"/>
      <c r="AE40" s="171"/>
      <c r="AF40" s="171"/>
      <c r="AG40" s="171"/>
    </row>
    <row r="41" spans="1:33" ht="18.75" customHeight="1" x14ac:dyDescent="0.25">
      <c r="A41" s="13">
        <v>33</v>
      </c>
      <c r="B41" s="89"/>
      <c r="C41" s="89"/>
      <c r="D41" s="119"/>
      <c r="E41" s="89"/>
      <c r="F41" s="120"/>
      <c r="G41" s="120"/>
      <c r="H41" s="118"/>
      <c r="I41" s="118"/>
      <c r="J41" s="118"/>
      <c r="K41" s="121"/>
      <c r="L41" s="120"/>
      <c r="M41" s="163"/>
      <c r="N41" s="421" t="s">
        <v>57</v>
      </c>
      <c r="O41" s="422"/>
      <c r="P41" s="422"/>
      <c r="Q41" s="422"/>
      <c r="R41" s="187">
        <f>AG38</f>
        <v>5</v>
      </c>
      <c r="S41" s="163"/>
      <c r="T41" s="151"/>
      <c r="U41" s="151"/>
      <c r="V41" s="151"/>
      <c r="W41" s="168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</row>
    <row r="42" spans="1:33" ht="18.75" x14ac:dyDescent="0.25">
      <c r="A42" s="13">
        <v>34</v>
      </c>
      <c r="B42" s="89"/>
      <c r="C42" s="89"/>
      <c r="D42" s="119"/>
      <c r="E42" s="89"/>
      <c r="F42" s="120"/>
      <c r="G42" s="120"/>
      <c r="H42" s="118"/>
      <c r="I42" s="118"/>
      <c r="J42" s="118"/>
      <c r="K42" s="121"/>
      <c r="L42" s="120"/>
      <c r="M42" s="163"/>
      <c r="N42" s="414" t="s">
        <v>58</v>
      </c>
      <c r="O42" s="415"/>
      <c r="P42" s="415"/>
      <c r="Q42" s="415"/>
      <c r="R42" s="188">
        <f>AG39</f>
        <v>8</v>
      </c>
      <c r="S42" s="163"/>
      <c r="T42" s="151"/>
      <c r="U42" s="151"/>
      <c r="V42" s="151"/>
      <c r="W42" s="151"/>
      <c r="X42" s="339" t="s">
        <v>100</v>
      </c>
      <c r="Y42" s="339"/>
      <c r="Z42" s="339"/>
      <c r="AA42" s="145"/>
      <c r="AB42" s="145"/>
      <c r="AC42" s="145"/>
      <c r="AD42" s="145"/>
      <c r="AE42" s="145"/>
      <c r="AF42" s="145"/>
      <c r="AG42" s="145"/>
    </row>
    <row r="43" spans="1:33" ht="18.75" x14ac:dyDescent="0.25">
      <c r="A43" s="13">
        <v>35</v>
      </c>
      <c r="B43" s="89"/>
      <c r="C43" s="89"/>
      <c r="D43" s="119"/>
      <c r="E43" s="89"/>
      <c r="F43" s="120"/>
      <c r="G43" s="120"/>
      <c r="H43" s="118"/>
      <c r="I43" s="118"/>
      <c r="J43" s="118"/>
      <c r="K43" s="121"/>
      <c r="L43" s="120"/>
      <c r="M43" s="163"/>
      <c r="N43" s="419" t="s">
        <v>127</v>
      </c>
      <c r="O43" s="420"/>
      <c r="P43" s="420"/>
      <c r="Q43" s="420"/>
      <c r="R43" s="189">
        <f>SUM(R38:R42)</f>
        <v>31</v>
      </c>
      <c r="S43" s="163"/>
      <c r="T43" s="151"/>
      <c r="U43" s="151"/>
      <c r="V43" s="151"/>
      <c r="W43" s="151"/>
      <c r="X43" s="426" t="s">
        <v>128</v>
      </c>
      <c r="Y43" s="427"/>
      <c r="Z43" s="428"/>
      <c r="AA43" s="144"/>
      <c r="AB43" s="144"/>
      <c r="AC43" s="144"/>
      <c r="AD43" s="144"/>
      <c r="AE43" s="144"/>
      <c r="AF43" s="144"/>
      <c r="AG43" s="144"/>
    </row>
    <row r="44" spans="1:33" ht="15.75" thickBot="1" x14ac:dyDescent="0.3">
      <c r="A44" s="13">
        <v>36</v>
      </c>
      <c r="B44" s="89"/>
      <c r="C44" s="89"/>
      <c r="D44" s="119"/>
      <c r="E44" s="89"/>
      <c r="F44" s="120"/>
      <c r="G44" s="120"/>
      <c r="H44" s="118"/>
      <c r="I44" s="118"/>
      <c r="J44" s="118"/>
      <c r="K44" s="121"/>
      <c r="L44" s="120"/>
      <c r="M44" s="164"/>
      <c r="N44" s="164"/>
      <c r="O44" s="164"/>
      <c r="P44" s="164"/>
      <c r="Q44" s="164"/>
      <c r="R44" s="164"/>
      <c r="S44" s="164"/>
      <c r="T44" s="144"/>
      <c r="U44" s="144"/>
      <c r="V44" s="144"/>
      <c r="W44" s="144"/>
      <c r="X44" s="451" t="s">
        <v>108</v>
      </c>
      <c r="Y44" s="452"/>
      <c r="Z44" s="453"/>
      <c r="AA44" s="144"/>
      <c r="AB44" s="144"/>
      <c r="AC44" s="144"/>
      <c r="AD44" s="144"/>
      <c r="AE44" s="144"/>
      <c r="AF44" s="144"/>
      <c r="AG44" s="144"/>
    </row>
    <row r="45" spans="1:33" x14ac:dyDescent="0.25">
      <c r="A45" s="13">
        <v>37</v>
      </c>
      <c r="B45" s="89"/>
      <c r="C45" s="89"/>
      <c r="D45" s="119"/>
      <c r="E45" s="89"/>
      <c r="F45" s="120"/>
      <c r="G45" s="120"/>
      <c r="H45" s="118"/>
      <c r="I45" s="118"/>
      <c r="J45" s="118"/>
      <c r="K45" s="121"/>
      <c r="L45" s="120"/>
      <c r="M45" s="164"/>
      <c r="N45" s="164"/>
      <c r="O45" s="164"/>
      <c r="P45" s="164"/>
      <c r="Q45" s="164"/>
      <c r="R45" s="164"/>
      <c r="S45" s="164"/>
      <c r="T45" s="144"/>
      <c r="U45" s="144"/>
      <c r="V45" s="144"/>
      <c r="W45" s="144"/>
      <c r="X45" s="423" t="s">
        <v>109</v>
      </c>
      <c r="Y45" s="424"/>
      <c r="Z45" s="190">
        <f>COUNT('Training Plan'!F13:F112)</f>
        <v>5</v>
      </c>
      <c r="AA45" s="144"/>
      <c r="AB45" s="144"/>
      <c r="AC45" s="144"/>
      <c r="AD45" s="144"/>
      <c r="AE45" s="144"/>
      <c r="AF45" s="144"/>
      <c r="AG45" s="144"/>
    </row>
    <row r="46" spans="1:33" ht="15.75" thickBot="1" x14ac:dyDescent="0.3">
      <c r="A46" s="13">
        <v>38</v>
      </c>
      <c r="B46" s="89"/>
      <c r="C46" s="89"/>
      <c r="D46" s="119"/>
      <c r="E46" s="89"/>
      <c r="F46" s="120"/>
      <c r="G46" s="120"/>
      <c r="H46" s="118"/>
      <c r="I46" s="118"/>
      <c r="J46" s="118"/>
      <c r="K46" s="121"/>
      <c r="L46" s="120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446" t="s">
        <v>110</v>
      </c>
      <c r="Y46" s="447"/>
      <c r="Z46" s="193">
        <f>COUNTIF('Training Plan'!G13:G112, "College Credit")</f>
        <v>1</v>
      </c>
      <c r="AA46" s="144"/>
      <c r="AB46" s="144"/>
      <c r="AC46" s="144"/>
      <c r="AD46" s="144"/>
      <c r="AE46" s="144"/>
      <c r="AF46" s="144"/>
      <c r="AG46" s="144"/>
    </row>
    <row r="47" spans="1:33" ht="15.75" thickBot="1" x14ac:dyDescent="0.3">
      <c r="A47" s="13">
        <v>39</v>
      </c>
      <c r="B47" s="89"/>
      <c r="C47" s="89"/>
      <c r="D47" s="119"/>
      <c r="E47" s="89"/>
      <c r="F47" s="120"/>
      <c r="G47" s="120"/>
      <c r="H47" s="118"/>
      <c r="I47" s="118"/>
      <c r="J47" s="118"/>
      <c r="K47" s="121"/>
      <c r="L47" s="120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448" t="s">
        <v>112</v>
      </c>
      <c r="Y47" s="449"/>
      <c r="Z47" s="450"/>
      <c r="AA47" s="144"/>
      <c r="AB47" s="144"/>
      <c r="AC47" s="144"/>
      <c r="AD47" s="144"/>
      <c r="AE47" s="144"/>
      <c r="AF47" s="144"/>
      <c r="AG47" s="144"/>
    </row>
    <row r="48" spans="1:33" x14ac:dyDescent="0.25">
      <c r="A48" s="13">
        <v>40</v>
      </c>
      <c r="B48" s="89"/>
      <c r="C48" s="89"/>
      <c r="D48" s="119"/>
      <c r="E48" s="89"/>
      <c r="F48" s="120"/>
      <c r="G48" s="120"/>
      <c r="H48" s="118"/>
      <c r="I48" s="118"/>
      <c r="J48" s="118"/>
      <c r="K48" s="121"/>
      <c r="L48" s="120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423" t="s">
        <v>109</v>
      </c>
      <c r="Y48" s="424"/>
      <c r="Z48" s="190">
        <f>'Training Plan'!T292</f>
        <v>10</v>
      </c>
      <c r="AA48" s="144"/>
      <c r="AB48" s="144"/>
      <c r="AC48" s="144"/>
      <c r="AD48" s="144"/>
      <c r="AE48" s="144"/>
      <c r="AF48" s="144"/>
      <c r="AG48" s="144"/>
    </row>
    <row r="49" spans="1:33" ht="15.75" thickBot="1" x14ac:dyDescent="0.3">
      <c r="A49" s="13">
        <v>41</v>
      </c>
      <c r="B49" s="89"/>
      <c r="C49" s="89"/>
      <c r="D49" s="119"/>
      <c r="E49" s="89"/>
      <c r="F49" s="120"/>
      <c r="G49" s="120"/>
      <c r="H49" s="118"/>
      <c r="I49" s="118"/>
      <c r="J49" s="118"/>
      <c r="K49" s="121"/>
      <c r="L49" s="120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446" t="s">
        <v>110</v>
      </c>
      <c r="Y49" s="447"/>
      <c r="Z49" s="193">
        <f>COUNTIF('Training Plan'!G123:G174, "College Credit")</f>
        <v>0</v>
      </c>
      <c r="AA49" s="144"/>
      <c r="AB49" s="144"/>
      <c r="AC49" s="144"/>
      <c r="AD49" s="144"/>
      <c r="AE49" s="144"/>
      <c r="AF49" s="144"/>
      <c r="AG49" s="144"/>
    </row>
    <row r="50" spans="1:33" ht="15.75" thickBot="1" x14ac:dyDescent="0.3">
      <c r="A50" s="13">
        <v>42</v>
      </c>
      <c r="B50" s="89"/>
      <c r="C50" s="89"/>
      <c r="D50" s="119"/>
      <c r="E50" s="89"/>
      <c r="F50" s="120"/>
      <c r="G50" s="120"/>
      <c r="H50" s="118"/>
      <c r="I50" s="118"/>
      <c r="J50" s="118"/>
      <c r="K50" s="121"/>
      <c r="L50" s="120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448" t="s">
        <v>117</v>
      </c>
      <c r="Y50" s="449"/>
      <c r="Z50" s="450"/>
      <c r="AA50" s="144"/>
      <c r="AB50" s="144"/>
      <c r="AC50" s="144"/>
      <c r="AD50" s="144"/>
      <c r="AE50" s="144"/>
      <c r="AF50" s="144"/>
      <c r="AG50" s="144"/>
    </row>
    <row r="51" spans="1:33" x14ac:dyDescent="0.25">
      <c r="A51" s="13">
        <v>43</v>
      </c>
      <c r="B51" s="89"/>
      <c r="C51" s="89"/>
      <c r="D51" s="119"/>
      <c r="E51" s="89"/>
      <c r="F51" s="120"/>
      <c r="G51" s="120"/>
      <c r="H51" s="118"/>
      <c r="I51" s="118"/>
      <c r="J51" s="118"/>
      <c r="K51" s="121"/>
      <c r="L51" s="120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423" t="s">
        <v>119</v>
      </c>
      <c r="Y51" s="424"/>
      <c r="Z51" s="190">
        <f>COUNTIF('Training Plan'!H301:H346, "New Hire")</f>
        <v>1</v>
      </c>
      <c r="AA51" s="144"/>
      <c r="AB51" s="144"/>
      <c r="AC51" s="144"/>
      <c r="AD51" s="144"/>
      <c r="AE51" s="144"/>
      <c r="AF51" s="144"/>
      <c r="AG51" s="144"/>
    </row>
    <row r="52" spans="1:33" x14ac:dyDescent="0.25">
      <c r="A52" s="13">
        <v>44</v>
      </c>
      <c r="B52" s="89"/>
      <c r="C52" s="89"/>
      <c r="D52" s="119"/>
      <c r="E52" s="89"/>
      <c r="F52" s="120"/>
      <c r="G52" s="120"/>
      <c r="H52" s="118"/>
      <c r="I52" s="118"/>
      <c r="J52" s="118"/>
      <c r="K52" s="121"/>
      <c r="L52" s="120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27" t="s">
        <v>121</v>
      </c>
      <c r="Y52" s="128"/>
      <c r="Z52" s="191">
        <f>COUNTIFS('Training Plan'!J301:J346, "College Credit",'Training Plan'!H301:H346, "New Hire")</f>
        <v>1</v>
      </c>
      <c r="AA52" s="144"/>
      <c r="AB52" s="144"/>
      <c r="AC52" s="144"/>
      <c r="AD52" s="144"/>
      <c r="AE52" s="144"/>
      <c r="AF52" s="144"/>
      <c r="AG52" s="144"/>
    </row>
    <row r="53" spans="1:33" x14ac:dyDescent="0.25">
      <c r="A53" s="13">
        <v>45</v>
      </c>
      <c r="B53" s="89"/>
      <c r="C53" s="89"/>
      <c r="D53" s="119"/>
      <c r="E53" s="89"/>
      <c r="F53" s="120"/>
      <c r="G53" s="120"/>
      <c r="H53" s="118"/>
      <c r="I53" s="118"/>
      <c r="J53" s="118"/>
      <c r="K53" s="121"/>
      <c r="L53" s="120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442" t="s">
        <v>123</v>
      </c>
      <c r="Y53" s="443"/>
      <c r="Z53" s="191">
        <f>COUNTIF('Training Plan'!H301:H346, "Incumbent")</f>
        <v>1</v>
      </c>
      <c r="AA53" s="144"/>
      <c r="AB53" s="144"/>
      <c r="AC53" s="144"/>
      <c r="AD53" s="144"/>
      <c r="AE53" s="144"/>
      <c r="AF53" s="144"/>
      <c r="AG53" s="144"/>
    </row>
    <row r="54" spans="1:33" ht="15.75" thickBot="1" x14ac:dyDescent="0.3">
      <c r="A54" s="13">
        <v>46</v>
      </c>
      <c r="B54" s="89"/>
      <c r="C54" s="89"/>
      <c r="D54" s="119"/>
      <c r="E54" s="89"/>
      <c r="F54" s="120"/>
      <c r="G54" s="120"/>
      <c r="H54" s="118"/>
      <c r="I54" s="118"/>
      <c r="J54" s="118"/>
      <c r="K54" s="121"/>
      <c r="L54" s="120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444" t="s">
        <v>124</v>
      </c>
      <c r="Y54" s="445"/>
      <c r="Z54" s="192">
        <f>COUNTIFS('Training Plan'!J301:J346, "College Credit",'Training Plan'!H301:H346, "Incumbent")</f>
        <v>1</v>
      </c>
      <c r="AA54" s="144"/>
      <c r="AB54" s="144"/>
      <c r="AC54" s="144"/>
      <c r="AD54" s="144"/>
      <c r="AE54" s="144"/>
      <c r="AF54" s="144"/>
      <c r="AG54" s="144"/>
    </row>
    <row r="55" spans="1:33" x14ac:dyDescent="0.25">
      <c r="A55" s="13">
        <v>47</v>
      </c>
      <c r="B55" s="89"/>
      <c r="C55" s="89"/>
      <c r="D55" s="119"/>
      <c r="E55" s="89"/>
      <c r="F55" s="120"/>
      <c r="G55" s="120"/>
      <c r="H55" s="118"/>
      <c r="I55" s="118"/>
      <c r="J55" s="118"/>
      <c r="K55" s="121"/>
      <c r="L55" s="120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433" t="s">
        <v>129</v>
      </c>
      <c r="Y55" s="435">
        <f>SUM('Training Plan'!F13:F112) + SUM('Training Plan'!S123:S291) + SUM('Training Plan'!S301:S346)</f>
        <v>432</v>
      </c>
      <c r="Z55" s="436"/>
      <c r="AA55" s="144"/>
      <c r="AB55" s="144"/>
      <c r="AC55" s="144"/>
      <c r="AD55" s="144"/>
      <c r="AE55" s="144"/>
      <c r="AF55" s="144"/>
      <c r="AG55" s="144"/>
    </row>
    <row r="56" spans="1:33" x14ac:dyDescent="0.25">
      <c r="A56" s="13">
        <v>48</v>
      </c>
      <c r="B56" s="89"/>
      <c r="C56" s="89"/>
      <c r="D56" s="119"/>
      <c r="E56" s="89"/>
      <c r="F56" s="120"/>
      <c r="G56" s="120"/>
      <c r="H56" s="118"/>
      <c r="I56" s="118"/>
      <c r="J56" s="118"/>
      <c r="K56" s="121"/>
      <c r="L56" s="120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434"/>
      <c r="Y56" s="437"/>
      <c r="Z56" s="438"/>
      <c r="AA56" s="144"/>
      <c r="AB56" s="144"/>
      <c r="AC56" s="144"/>
      <c r="AD56" s="144"/>
      <c r="AE56" s="144"/>
      <c r="AF56" s="144"/>
      <c r="AG56" s="144"/>
    </row>
    <row r="57" spans="1:33" x14ac:dyDescent="0.25">
      <c r="A57" s="13">
        <v>49</v>
      </c>
      <c r="B57" s="89"/>
      <c r="C57" s="89"/>
      <c r="D57" s="119"/>
      <c r="E57" s="89"/>
      <c r="F57" s="120"/>
      <c r="G57" s="120"/>
      <c r="H57" s="118"/>
      <c r="I57" s="118"/>
      <c r="J57" s="118"/>
      <c r="K57" s="121"/>
      <c r="L57" s="120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434" t="s">
        <v>130</v>
      </c>
      <c r="Y57" s="437">
        <f>SUM('Training Plan'!D301:D346) + SUM('Training Plan'!D123:D291) + SUM('Training Plan'!F13:F112)</f>
        <v>144</v>
      </c>
      <c r="Z57" s="438"/>
      <c r="AA57" s="144"/>
      <c r="AB57" s="144"/>
      <c r="AC57" s="144"/>
      <c r="AD57" s="144"/>
      <c r="AE57" s="144"/>
      <c r="AF57" s="144"/>
      <c r="AG57" s="144"/>
    </row>
    <row r="58" spans="1:33" ht="15.75" thickBot="1" x14ac:dyDescent="0.3">
      <c r="A58" s="13">
        <v>50</v>
      </c>
      <c r="B58" s="89"/>
      <c r="C58" s="89"/>
      <c r="D58" s="119"/>
      <c r="E58" s="89"/>
      <c r="F58" s="120"/>
      <c r="G58" s="120"/>
      <c r="H58" s="118"/>
      <c r="I58" s="118"/>
      <c r="J58" s="118"/>
      <c r="K58" s="121"/>
      <c r="L58" s="120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441"/>
      <c r="Y58" s="439"/>
      <c r="Z58" s="440"/>
      <c r="AA58" s="144"/>
      <c r="AB58" s="144"/>
      <c r="AC58" s="144"/>
      <c r="AD58" s="144"/>
      <c r="AE58" s="144"/>
      <c r="AF58" s="144"/>
      <c r="AG58" s="144"/>
    </row>
    <row r="59" spans="1:33" x14ac:dyDescent="0.25">
      <c r="A59" s="13">
        <v>51</v>
      </c>
      <c r="B59" s="89"/>
      <c r="C59" s="89"/>
      <c r="D59" s="119"/>
      <c r="E59" s="89"/>
      <c r="F59" s="120"/>
      <c r="G59" s="120"/>
      <c r="H59" s="118"/>
      <c r="I59" s="118"/>
      <c r="J59" s="118"/>
      <c r="K59" s="121"/>
      <c r="L59" s="120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4"/>
      <c r="AB59" s="144"/>
      <c r="AC59" s="144"/>
      <c r="AD59" s="144"/>
      <c r="AE59" s="144"/>
      <c r="AF59" s="144"/>
      <c r="AG59" s="144"/>
    </row>
    <row r="60" spans="1:33" ht="15.75" customHeight="1" x14ac:dyDescent="0.25">
      <c r="A60" s="13">
        <v>52</v>
      </c>
      <c r="B60" s="89"/>
      <c r="C60" s="89"/>
      <c r="D60" s="119"/>
      <c r="E60" s="89"/>
      <c r="F60" s="120"/>
      <c r="G60" s="120"/>
      <c r="H60" s="118"/>
      <c r="I60" s="118"/>
      <c r="J60" s="118"/>
      <c r="K60" s="121"/>
      <c r="L60" s="120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144"/>
      <c r="AE60" s="144"/>
      <c r="AF60" s="144"/>
      <c r="AG60" s="144"/>
    </row>
    <row r="61" spans="1:33" x14ac:dyDescent="0.25">
      <c r="A61" s="13">
        <v>53</v>
      </c>
      <c r="B61" s="89"/>
      <c r="C61" s="89"/>
      <c r="D61" s="119"/>
      <c r="E61" s="89"/>
      <c r="F61" s="120"/>
      <c r="G61" s="120"/>
      <c r="H61" s="118"/>
      <c r="I61" s="118"/>
      <c r="J61" s="118"/>
      <c r="K61" s="121"/>
      <c r="L61" s="120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</row>
    <row r="62" spans="1:33" x14ac:dyDescent="0.25">
      <c r="A62" s="13">
        <v>54</v>
      </c>
      <c r="B62" s="89"/>
      <c r="C62" s="89"/>
      <c r="D62" s="119"/>
      <c r="E62" s="89"/>
      <c r="F62" s="120"/>
      <c r="G62" s="120"/>
      <c r="H62" s="118"/>
      <c r="I62" s="118"/>
      <c r="J62" s="118"/>
      <c r="K62" s="121"/>
      <c r="L62" s="120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</row>
    <row r="63" spans="1:33" x14ac:dyDescent="0.25">
      <c r="A63" s="13">
        <v>55</v>
      </c>
      <c r="B63" s="89"/>
      <c r="C63" s="89"/>
      <c r="D63" s="119"/>
      <c r="E63" s="89"/>
      <c r="F63" s="120"/>
      <c r="G63" s="120"/>
      <c r="H63" s="118"/>
      <c r="I63" s="118"/>
      <c r="J63" s="118"/>
      <c r="K63" s="121"/>
      <c r="L63" s="120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</row>
    <row r="64" spans="1:33" x14ac:dyDescent="0.25">
      <c r="A64" s="13">
        <v>56</v>
      </c>
      <c r="B64" s="89"/>
      <c r="C64" s="89"/>
      <c r="D64" s="119"/>
      <c r="E64" s="89"/>
      <c r="F64" s="120"/>
      <c r="G64" s="120"/>
      <c r="H64" s="118"/>
      <c r="I64" s="118"/>
      <c r="J64" s="118"/>
      <c r="K64" s="121"/>
      <c r="L64" s="120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</row>
    <row r="65" spans="1:33" x14ac:dyDescent="0.25">
      <c r="A65" s="13">
        <v>57</v>
      </c>
      <c r="B65" s="89"/>
      <c r="C65" s="89"/>
      <c r="D65" s="119"/>
      <c r="E65" s="89"/>
      <c r="F65" s="120"/>
      <c r="G65" s="120"/>
      <c r="H65" s="118"/>
      <c r="I65" s="118"/>
      <c r="J65" s="118"/>
      <c r="K65" s="121"/>
      <c r="L65" s="120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4"/>
      <c r="AE65" s="144"/>
      <c r="AF65" s="144"/>
      <c r="AG65" s="144"/>
    </row>
    <row r="66" spans="1:33" x14ac:dyDescent="0.25">
      <c r="A66" s="13">
        <v>58</v>
      </c>
      <c r="B66" s="89"/>
      <c r="C66" s="89"/>
      <c r="D66" s="119"/>
      <c r="E66" s="89"/>
      <c r="F66" s="120"/>
      <c r="G66" s="120"/>
      <c r="H66" s="118"/>
      <c r="I66" s="118"/>
      <c r="J66" s="118"/>
      <c r="K66" s="121"/>
      <c r="L66" s="120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4"/>
      <c r="AF66" s="144"/>
      <c r="AG66" s="144"/>
    </row>
    <row r="67" spans="1:33" x14ac:dyDescent="0.25">
      <c r="A67" s="13">
        <v>59</v>
      </c>
      <c r="B67" s="89"/>
      <c r="C67" s="89"/>
      <c r="D67" s="119"/>
      <c r="E67" s="89"/>
      <c r="F67" s="120"/>
      <c r="G67" s="120"/>
      <c r="H67" s="118"/>
      <c r="I67" s="118"/>
      <c r="J67" s="118"/>
      <c r="K67" s="121"/>
      <c r="L67" s="120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  <c r="AG67" s="144"/>
    </row>
    <row r="68" spans="1:33" x14ac:dyDescent="0.25">
      <c r="A68" s="13">
        <v>60</v>
      </c>
      <c r="B68" s="89"/>
      <c r="C68" s="89"/>
      <c r="D68" s="119"/>
      <c r="E68" s="89"/>
      <c r="F68" s="120"/>
      <c r="G68" s="120"/>
      <c r="H68" s="118"/>
      <c r="I68" s="118"/>
      <c r="J68" s="118"/>
      <c r="K68" s="121"/>
      <c r="L68" s="120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</row>
    <row r="69" spans="1:33" x14ac:dyDescent="0.25">
      <c r="A69" s="13">
        <v>61</v>
      </c>
      <c r="B69" s="89"/>
      <c r="C69" s="89"/>
      <c r="D69" s="119"/>
      <c r="E69" s="89"/>
      <c r="F69" s="120"/>
      <c r="G69" s="120"/>
      <c r="H69" s="118"/>
      <c r="I69" s="118"/>
      <c r="J69" s="118"/>
      <c r="K69" s="121"/>
      <c r="L69" s="120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4"/>
      <c r="AE69" s="144"/>
      <c r="AF69" s="144"/>
      <c r="AG69" s="144"/>
    </row>
    <row r="70" spans="1:33" x14ac:dyDescent="0.25">
      <c r="A70" s="13">
        <v>62</v>
      </c>
      <c r="B70" s="89"/>
      <c r="C70" s="89"/>
      <c r="D70" s="119"/>
      <c r="E70" s="89"/>
      <c r="F70" s="120"/>
      <c r="G70" s="120"/>
      <c r="H70" s="118"/>
      <c r="I70" s="118"/>
      <c r="J70" s="118"/>
      <c r="K70" s="121"/>
      <c r="L70" s="120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</row>
    <row r="71" spans="1:33" x14ac:dyDescent="0.25">
      <c r="A71" s="13">
        <v>63</v>
      </c>
      <c r="B71" s="89"/>
      <c r="C71" s="89"/>
      <c r="D71" s="119"/>
      <c r="E71" s="89"/>
      <c r="F71" s="120"/>
      <c r="G71" s="120"/>
      <c r="H71" s="118"/>
      <c r="I71" s="118"/>
      <c r="J71" s="118"/>
      <c r="K71" s="121"/>
      <c r="L71" s="120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</row>
    <row r="72" spans="1:33" x14ac:dyDescent="0.25">
      <c r="A72" s="13">
        <v>64</v>
      </c>
      <c r="B72" s="89"/>
      <c r="C72" s="89"/>
      <c r="D72" s="119"/>
      <c r="E72" s="89"/>
      <c r="F72" s="120"/>
      <c r="G72" s="120"/>
      <c r="H72" s="118"/>
      <c r="I72" s="118"/>
      <c r="J72" s="118"/>
      <c r="K72" s="121"/>
      <c r="L72" s="120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AE72" s="144"/>
      <c r="AF72" s="144"/>
      <c r="AG72" s="144"/>
    </row>
    <row r="73" spans="1:33" x14ac:dyDescent="0.25">
      <c r="A73" s="13">
        <v>65</v>
      </c>
      <c r="B73" s="89"/>
      <c r="C73" s="89"/>
      <c r="D73" s="119"/>
      <c r="E73" s="89"/>
      <c r="F73" s="120"/>
      <c r="G73" s="120"/>
      <c r="H73" s="118"/>
      <c r="I73" s="118"/>
      <c r="J73" s="118"/>
      <c r="K73" s="121"/>
      <c r="L73" s="120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AE73" s="144"/>
      <c r="AF73" s="144"/>
      <c r="AG73" s="144"/>
    </row>
    <row r="74" spans="1:33" x14ac:dyDescent="0.25">
      <c r="A74" s="13">
        <v>66</v>
      </c>
      <c r="B74" s="89"/>
      <c r="C74" s="89"/>
      <c r="D74" s="119"/>
      <c r="E74" s="89"/>
      <c r="F74" s="120"/>
      <c r="G74" s="120"/>
      <c r="H74" s="118"/>
      <c r="I74" s="118"/>
      <c r="J74" s="118"/>
      <c r="K74" s="121"/>
      <c r="L74" s="120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  <c r="AA74" s="144"/>
      <c r="AB74" s="144"/>
      <c r="AC74" s="144"/>
      <c r="AD74" s="144"/>
      <c r="AE74" s="144"/>
      <c r="AF74" s="144"/>
      <c r="AG74" s="144"/>
    </row>
    <row r="75" spans="1:33" x14ac:dyDescent="0.25">
      <c r="A75" s="13">
        <v>67</v>
      </c>
      <c r="B75" s="89"/>
      <c r="C75" s="89"/>
      <c r="D75" s="119"/>
      <c r="E75" s="89"/>
      <c r="F75" s="120"/>
      <c r="G75" s="120"/>
      <c r="H75" s="118"/>
      <c r="I75" s="118"/>
      <c r="J75" s="118"/>
      <c r="K75" s="121"/>
      <c r="L75" s="120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44"/>
      <c r="AA75" s="144"/>
      <c r="AB75" s="144"/>
      <c r="AC75" s="144"/>
      <c r="AD75" s="144"/>
      <c r="AE75" s="144"/>
      <c r="AF75" s="144"/>
      <c r="AG75" s="144"/>
    </row>
    <row r="76" spans="1:33" x14ac:dyDescent="0.25">
      <c r="A76" s="13">
        <v>68</v>
      </c>
      <c r="B76" s="89"/>
      <c r="C76" s="89"/>
      <c r="D76" s="119"/>
      <c r="E76" s="89"/>
      <c r="F76" s="120"/>
      <c r="G76" s="120"/>
      <c r="H76" s="118"/>
      <c r="I76" s="118"/>
      <c r="J76" s="118"/>
      <c r="K76" s="121"/>
      <c r="L76" s="120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4"/>
      <c r="AG76" s="144"/>
    </row>
    <row r="77" spans="1:33" x14ac:dyDescent="0.25">
      <c r="A77" s="13">
        <v>69</v>
      </c>
      <c r="B77" s="89"/>
      <c r="C77" s="89"/>
      <c r="D77" s="119"/>
      <c r="E77" s="89"/>
      <c r="F77" s="120"/>
      <c r="G77" s="120"/>
      <c r="H77" s="118"/>
      <c r="I77" s="118"/>
      <c r="J77" s="118"/>
      <c r="K77" s="121"/>
      <c r="L77" s="120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4"/>
      <c r="AA77" s="144"/>
      <c r="AB77" s="144"/>
      <c r="AC77" s="144"/>
      <c r="AD77" s="144"/>
      <c r="AE77" s="144"/>
      <c r="AF77" s="144"/>
      <c r="AG77" s="144"/>
    </row>
    <row r="78" spans="1:33" x14ac:dyDescent="0.25">
      <c r="A78" s="13">
        <v>70</v>
      </c>
      <c r="B78" s="89"/>
      <c r="C78" s="89"/>
      <c r="D78" s="119"/>
      <c r="E78" s="89"/>
      <c r="F78" s="120"/>
      <c r="G78" s="120"/>
      <c r="H78" s="118"/>
      <c r="I78" s="118"/>
      <c r="J78" s="118"/>
      <c r="K78" s="121"/>
      <c r="L78" s="120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  <c r="AA78" s="144"/>
      <c r="AB78" s="144"/>
      <c r="AC78" s="144"/>
      <c r="AD78" s="144"/>
      <c r="AE78" s="144"/>
      <c r="AF78" s="144"/>
      <c r="AG78" s="144"/>
    </row>
    <row r="79" spans="1:33" x14ac:dyDescent="0.25">
      <c r="A79" s="13">
        <v>71</v>
      </c>
      <c r="B79" s="89"/>
      <c r="C79" s="89"/>
      <c r="D79" s="119"/>
      <c r="E79" s="89"/>
      <c r="F79" s="120"/>
      <c r="G79" s="120"/>
      <c r="H79" s="118"/>
      <c r="I79" s="118"/>
      <c r="J79" s="118"/>
      <c r="K79" s="121"/>
      <c r="L79" s="120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  <c r="AA79" s="144"/>
      <c r="AB79" s="144"/>
      <c r="AC79" s="144"/>
      <c r="AD79" s="144"/>
      <c r="AE79" s="144"/>
      <c r="AF79" s="144"/>
      <c r="AG79" s="144"/>
    </row>
    <row r="80" spans="1:33" x14ac:dyDescent="0.25">
      <c r="A80" s="13">
        <v>72</v>
      </c>
      <c r="B80" s="89"/>
      <c r="C80" s="89"/>
      <c r="D80" s="119"/>
      <c r="E80" s="89"/>
      <c r="F80" s="120"/>
      <c r="G80" s="120"/>
      <c r="H80" s="118"/>
      <c r="I80" s="118"/>
      <c r="J80" s="118"/>
      <c r="K80" s="121"/>
      <c r="L80" s="120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  <c r="AG80" s="144"/>
    </row>
    <row r="81" spans="1:33" x14ac:dyDescent="0.25">
      <c r="A81" s="13">
        <v>73</v>
      </c>
      <c r="B81" s="89"/>
      <c r="C81" s="89"/>
      <c r="D81" s="119"/>
      <c r="E81" s="89"/>
      <c r="F81" s="120"/>
      <c r="G81" s="120"/>
      <c r="H81" s="118"/>
      <c r="I81" s="118"/>
      <c r="J81" s="118"/>
      <c r="K81" s="121"/>
      <c r="L81" s="120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144"/>
      <c r="AB81" s="144"/>
      <c r="AC81" s="144"/>
      <c r="AD81" s="144"/>
      <c r="AE81" s="144"/>
      <c r="AF81" s="144"/>
      <c r="AG81" s="144"/>
    </row>
    <row r="82" spans="1:33" x14ac:dyDescent="0.25">
      <c r="A82" s="13">
        <v>74</v>
      </c>
      <c r="B82" s="89"/>
      <c r="C82" s="89"/>
      <c r="D82" s="119"/>
      <c r="E82" s="89"/>
      <c r="F82" s="120"/>
      <c r="G82" s="120"/>
      <c r="H82" s="118"/>
      <c r="I82" s="118"/>
      <c r="J82" s="118"/>
      <c r="K82" s="121"/>
      <c r="L82" s="120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144"/>
      <c r="AC82" s="144"/>
      <c r="AD82" s="144"/>
      <c r="AE82" s="144"/>
      <c r="AF82" s="144"/>
      <c r="AG82" s="144"/>
    </row>
    <row r="83" spans="1:33" x14ac:dyDescent="0.25">
      <c r="A83" s="13">
        <v>75</v>
      </c>
      <c r="B83" s="89"/>
      <c r="C83" s="89"/>
      <c r="D83" s="119"/>
      <c r="E83" s="89"/>
      <c r="F83" s="120"/>
      <c r="G83" s="120"/>
      <c r="H83" s="118"/>
      <c r="I83" s="118"/>
      <c r="J83" s="118"/>
      <c r="K83" s="121"/>
      <c r="L83" s="120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44"/>
      <c r="AA83" s="144"/>
      <c r="AB83" s="144"/>
      <c r="AC83" s="144"/>
      <c r="AD83" s="144"/>
      <c r="AE83" s="144"/>
      <c r="AF83" s="144"/>
      <c r="AG83" s="144"/>
    </row>
    <row r="84" spans="1:33" x14ac:dyDescent="0.25">
      <c r="A84" s="13">
        <v>76</v>
      </c>
      <c r="B84" s="89"/>
      <c r="C84" s="89"/>
      <c r="D84" s="119"/>
      <c r="E84" s="89"/>
      <c r="F84" s="120"/>
      <c r="G84" s="120"/>
      <c r="H84" s="118"/>
      <c r="I84" s="118"/>
      <c r="J84" s="118"/>
      <c r="K84" s="121"/>
      <c r="L84" s="120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  <c r="AA84" s="144"/>
      <c r="AB84" s="144"/>
      <c r="AC84" s="144"/>
      <c r="AD84" s="144"/>
      <c r="AE84" s="144"/>
      <c r="AF84" s="144"/>
      <c r="AG84" s="144"/>
    </row>
    <row r="85" spans="1:33" x14ac:dyDescent="0.25">
      <c r="A85" s="13">
        <v>77</v>
      </c>
      <c r="B85" s="89"/>
      <c r="C85" s="89"/>
      <c r="D85" s="119"/>
      <c r="E85" s="89"/>
      <c r="F85" s="120"/>
      <c r="G85" s="120"/>
      <c r="H85" s="118"/>
      <c r="I85" s="118"/>
      <c r="J85" s="118"/>
      <c r="K85" s="121"/>
      <c r="L85" s="120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  <c r="AA85" s="144"/>
      <c r="AB85" s="144"/>
      <c r="AC85" s="144"/>
      <c r="AD85" s="144"/>
      <c r="AE85" s="144"/>
      <c r="AF85" s="144"/>
      <c r="AG85" s="144"/>
    </row>
    <row r="86" spans="1:33" x14ac:dyDescent="0.25">
      <c r="A86" s="13">
        <v>78</v>
      </c>
      <c r="B86" s="89"/>
      <c r="C86" s="89"/>
      <c r="D86" s="119"/>
      <c r="E86" s="89"/>
      <c r="F86" s="120"/>
      <c r="G86" s="120"/>
      <c r="H86" s="118"/>
      <c r="I86" s="118"/>
      <c r="J86" s="118"/>
      <c r="K86" s="121"/>
      <c r="L86" s="120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4"/>
      <c r="AB86" s="144"/>
      <c r="AC86" s="144"/>
      <c r="AD86" s="144"/>
      <c r="AE86" s="144"/>
      <c r="AF86" s="144"/>
      <c r="AG86" s="144"/>
    </row>
    <row r="87" spans="1:33" x14ac:dyDescent="0.25">
      <c r="A87" s="13">
        <v>79</v>
      </c>
      <c r="B87" s="89"/>
      <c r="C87" s="89"/>
      <c r="D87" s="119"/>
      <c r="E87" s="89"/>
      <c r="F87" s="120"/>
      <c r="G87" s="120"/>
      <c r="H87" s="118"/>
      <c r="I87" s="118"/>
      <c r="J87" s="118"/>
      <c r="K87" s="121"/>
      <c r="L87" s="120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  <c r="AA87" s="144"/>
      <c r="AB87" s="144"/>
      <c r="AC87" s="144"/>
      <c r="AD87" s="144"/>
      <c r="AE87" s="144"/>
      <c r="AF87" s="144"/>
      <c r="AG87" s="144"/>
    </row>
    <row r="88" spans="1:33" x14ac:dyDescent="0.25">
      <c r="A88" s="13">
        <v>80</v>
      </c>
      <c r="B88" s="89"/>
      <c r="C88" s="89"/>
      <c r="D88" s="119"/>
      <c r="E88" s="89"/>
      <c r="F88" s="120"/>
      <c r="G88" s="120"/>
      <c r="H88" s="118"/>
      <c r="I88" s="118"/>
      <c r="J88" s="118"/>
      <c r="K88" s="121"/>
      <c r="L88" s="120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  <c r="AA88" s="144"/>
      <c r="AB88" s="144"/>
      <c r="AC88" s="144"/>
      <c r="AD88" s="144"/>
      <c r="AE88" s="144"/>
      <c r="AF88" s="144"/>
      <c r="AG88" s="144"/>
    </row>
    <row r="89" spans="1:33" x14ac:dyDescent="0.25">
      <c r="A89" s="13">
        <v>81</v>
      </c>
      <c r="B89" s="89"/>
      <c r="C89" s="89"/>
      <c r="D89" s="119"/>
      <c r="E89" s="89"/>
      <c r="F89" s="120"/>
      <c r="G89" s="120"/>
      <c r="H89" s="118"/>
      <c r="I89" s="118"/>
      <c r="J89" s="118"/>
      <c r="K89" s="121"/>
      <c r="L89" s="120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</row>
    <row r="90" spans="1:33" x14ac:dyDescent="0.25">
      <c r="A90" s="13">
        <v>82</v>
      </c>
      <c r="B90" s="89"/>
      <c r="C90" s="89"/>
      <c r="D90" s="119"/>
      <c r="E90" s="89"/>
      <c r="F90" s="120"/>
      <c r="G90" s="120"/>
      <c r="H90" s="118"/>
      <c r="I90" s="118"/>
      <c r="J90" s="118"/>
      <c r="K90" s="121"/>
      <c r="L90" s="120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</row>
    <row r="91" spans="1:33" x14ac:dyDescent="0.25">
      <c r="A91" s="13">
        <v>83</v>
      </c>
      <c r="B91" s="89"/>
      <c r="C91" s="89"/>
      <c r="D91" s="119"/>
      <c r="E91" s="89"/>
      <c r="F91" s="120"/>
      <c r="G91" s="120"/>
      <c r="H91" s="118"/>
      <c r="I91" s="118"/>
      <c r="J91" s="118"/>
      <c r="K91" s="121"/>
      <c r="L91" s="120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  <c r="Y91" s="144"/>
      <c r="Z91" s="144"/>
      <c r="AA91" s="144"/>
      <c r="AB91" s="144"/>
      <c r="AC91" s="144"/>
      <c r="AD91" s="144"/>
      <c r="AE91" s="144"/>
      <c r="AF91" s="144"/>
      <c r="AG91" s="144"/>
    </row>
    <row r="92" spans="1:33" x14ac:dyDescent="0.25">
      <c r="A92" s="13">
        <v>84</v>
      </c>
      <c r="B92" s="89"/>
      <c r="C92" s="89"/>
      <c r="D92" s="119"/>
      <c r="E92" s="89"/>
      <c r="F92" s="120"/>
      <c r="G92" s="120"/>
      <c r="H92" s="118"/>
      <c r="I92" s="118"/>
      <c r="J92" s="118"/>
      <c r="K92" s="121"/>
      <c r="L92" s="120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  <c r="Y92" s="144"/>
      <c r="Z92" s="144"/>
      <c r="AA92" s="144"/>
      <c r="AB92" s="144"/>
      <c r="AC92" s="144"/>
      <c r="AD92" s="144"/>
      <c r="AE92" s="144"/>
      <c r="AF92" s="144"/>
      <c r="AG92" s="144"/>
    </row>
    <row r="93" spans="1:33" x14ac:dyDescent="0.25">
      <c r="A93" s="13">
        <v>85</v>
      </c>
      <c r="B93" s="89"/>
      <c r="C93" s="89"/>
      <c r="D93" s="119"/>
      <c r="E93" s="89"/>
      <c r="F93" s="120"/>
      <c r="G93" s="120"/>
      <c r="H93" s="118"/>
      <c r="I93" s="118"/>
      <c r="J93" s="118"/>
      <c r="K93" s="121"/>
      <c r="L93" s="120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  <c r="AA93" s="144"/>
      <c r="AB93" s="144"/>
      <c r="AC93" s="144"/>
      <c r="AD93" s="144"/>
      <c r="AE93" s="144"/>
      <c r="AF93" s="144"/>
      <c r="AG93" s="144"/>
    </row>
    <row r="94" spans="1:33" x14ac:dyDescent="0.25">
      <c r="A94" s="13">
        <v>86</v>
      </c>
      <c r="B94" s="89"/>
      <c r="C94" s="89"/>
      <c r="D94" s="119"/>
      <c r="E94" s="89"/>
      <c r="F94" s="120"/>
      <c r="G94" s="120"/>
      <c r="H94" s="118"/>
      <c r="I94" s="118"/>
      <c r="J94" s="118"/>
      <c r="K94" s="121"/>
      <c r="L94" s="120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</row>
    <row r="95" spans="1:33" x14ac:dyDescent="0.25">
      <c r="A95" s="13">
        <v>87</v>
      </c>
      <c r="B95" s="89"/>
      <c r="C95" s="89"/>
      <c r="D95" s="119"/>
      <c r="E95" s="89"/>
      <c r="F95" s="120"/>
      <c r="G95" s="120"/>
      <c r="H95" s="118"/>
      <c r="I95" s="118"/>
      <c r="J95" s="118"/>
      <c r="K95" s="121"/>
      <c r="L95" s="120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</row>
    <row r="96" spans="1:33" x14ac:dyDescent="0.25">
      <c r="A96" s="13">
        <v>88</v>
      </c>
      <c r="B96" s="89"/>
      <c r="C96" s="89"/>
      <c r="D96" s="119"/>
      <c r="E96" s="89"/>
      <c r="F96" s="120"/>
      <c r="G96" s="120"/>
      <c r="H96" s="118"/>
      <c r="I96" s="118"/>
      <c r="J96" s="118"/>
      <c r="K96" s="121"/>
      <c r="L96" s="120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</row>
    <row r="97" spans="1:33" x14ac:dyDescent="0.25">
      <c r="A97" s="13">
        <v>89</v>
      </c>
      <c r="B97" s="89"/>
      <c r="C97" s="89"/>
      <c r="D97" s="119"/>
      <c r="E97" s="89"/>
      <c r="F97" s="120"/>
      <c r="G97" s="120"/>
      <c r="H97" s="118"/>
      <c r="I97" s="118"/>
      <c r="J97" s="118"/>
      <c r="K97" s="121"/>
      <c r="L97" s="120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  <c r="Y97" s="144"/>
      <c r="Z97" s="144"/>
      <c r="AA97" s="144"/>
      <c r="AB97" s="144"/>
      <c r="AC97" s="144"/>
      <c r="AD97" s="144"/>
      <c r="AE97" s="144"/>
      <c r="AF97" s="144"/>
      <c r="AG97" s="144"/>
    </row>
    <row r="98" spans="1:33" x14ac:dyDescent="0.25">
      <c r="A98" s="13">
        <v>90</v>
      </c>
      <c r="B98" s="89"/>
      <c r="C98" s="89"/>
      <c r="D98" s="119"/>
      <c r="E98" s="89"/>
      <c r="F98" s="120"/>
      <c r="G98" s="120"/>
      <c r="H98" s="118"/>
      <c r="I98" s="118"/>
      <c r="J98" s="118"/>
      <c r="K98" s="121"/>
      <c r="L98" s="120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/>
      <c r="Z98" s="144"/>
      <c r="AA98" s="144"/>
      <c r="AB98" s="144"/>
      <c r="AC98" s="144"/>
      <c r="AD98" s="144"/>
      <c r="AE98" s="144"/>
      <c r="AF98" s="144"/>
      <c r="AG98" s="144"/>
    </row>
    <row r="99" spans="1:33" x14ac:dyDescent="0.25">
      <c r="A99" s="13">
        <v>91</v>
      </c>
      <c r="B99" s="89"/>
      <c r="C99" s="89"/>
      <c r="D99" s="119"/>
      <c r="E99" s="89"/>
      <c r="F99" s="120"/>
      <c r="G99" s="120"/>
      <c r="H99" s="118"/>
      <c r="I99" s="118"/>
      <c r="J99" s="118"/>
      <c r="K99" s="121"/>
      <c r="L99" s="120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/>
      <c r="Z99" s="144"/>
      <c r="AA99" s="144"/>
      <c r="AB99" s="144"/>
      <c r="AC99" s="144"/>
      <c r="AD99" s="144"/>
      <c r="AE99" s="144"/>
      <c r="AF99" s="144"/>
      <c r="AG99" s="144"/>
    </row>
    <row r="100" spans="1:33" x14ac:dyDescent="0.25">
      <c r="A100" s="13">
        <v>92</v>
      </c>
      <c r="B100" s="89"/>
      <c r="C100" s="89"/>
      <c r="D100" s="119"/>
      <c r="E100" s="89"/>
      <c r="F100" s="120"/>
      <c r="G100" s="120"/>
      <c r="H100" s="118"/>
      <c r="I100" s="118"/>
      <c r="J100" s="118"/>
      <c r="K100" s="121"/>
      <c r="L100" s="120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144"/>
    </row>
    <row r="101" spans="1:33" x14ac:dyDescent="0.25">
      <c r="A101" s="13">
        <v>93</v>
      </c>
      <c r="B101" s="89"/>
      <c r="C101" s="89"/>
      <c r="D101" s="119"/>
      <c r="E101" s="89"/>
      <c r="F101" s="120"/>
      <c r="G101" s="120"/>
      <c r="H101" s="118"/>
      <c r="I101" s="118"/>
      <c r="J101" s="118"/>
      <c r="K101" s="121"/>
      <c r="L101" s="120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/>
    </row>
    <row r="102" spans="1:33" x14ac:dyDescent="0.25">
      <c r="A102" s="13">
        <v>94</v>
      </c>
      <c r="B102" s="89"/>
      <c r="C102" s="89"/>
      <c r="D102" s="119"/>
      <c r="E102" s="89"/>
      <c r="F102" s="120"/>
      <c r="G102" s="120"/>
      <c r="H102" s="118"/>
      <c r="I102" s="118"/>
      <c r="J102" s="118"/>
      <c r="K102" s="121"/>
      <c r="L102" s="120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/>
    </row>
    <row r="103" spans="1:33" x14ac:dyDescent="0.25">
      <c r="A103" s="13">
        <v>95</v>
      </c>
      <c r="B103" s="89"/>
      <c r="C103" s="89"/>
      <c r="D103" s="119"/>
      <c r="E103" s="89"/>
      <c r="F103" s="120"/>
      <c r="G103" s="120"/>
      <c r="H103" s="118"/>
      <c r="I103" s="118"/>
      <c r="J103" s="118"/>
      <c r="K103" s="121"/>
      <c r="L103" s="120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  <c r="Z103" s="144"/>
      <c r="AA103" s="144"/>
      <c r="AB103" s="144"/>
      <c r="AC103" s="144"/>
      <c r="AD103" s="144"/>
      <c r="AE103" s="144"/>
      <c r="AF103" s="144"/>
      <c r="AG103" s="144"/>
    </row>
    <row r="104" spans="1:33" x14ac:dyDescent="0.25">
      <c r="A104" s="13">
        <v>96</v>
      </c>
      <c r="B104" s="89"/>
      <c r="C104" s="89"/>
      <c r="D104" s="119"/>
      <c r="E104" s="89"/>
      <c r="F104" s="120"/>
      <c r="G104" s="120"/>
      <c r="H104" s="118"/>
      <c r="I104" s="118"/>
      <c r="J104" s="118"/>
      <c r="K104" s="121"/>
      <c r="L104" s="120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  <c r="Y104" s="144"/>
      <c r="Z104" s="144"/>
      <c r="AA104" s="144"/>
      <c r="AB104" s="144"/>
      <c r="AC104" s="144"/>
      <c r="AD104" s="144"/>
      <c r="AE104" s="144"/>
      <c r="AF104" s="144"/>
      <c r="AG104" s="144"/>
    </row>
    <row r="105" spans="1:33" x14ac:dyDescent="0.25">
      <c r="A105" s="13">
        <v>97</v>
      </c>
      <c r="B105" s="89"/>
      <c r="C105" s="89"/>
      <c r="D105" s="119"/>
      <c r="E105" s="89"/>
      <c r="F105" s="120"/>
      <c r="G105" s="120"/>
      <c r="H105" s="118"/>
      <c r="I105" s="118"/>
      <c r="J105" s="118"/>
      <c r="K105" s="121"/>
      <c r="L105" s="120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  <c r="Y105" s="144"/>
      <c r="Z105" s="144"/>
      <c r="AA105" s="144"/>
      <c r="AB105" s="144"/>
      <c r="AC105" s="144"/>
      <c r="AD105" s="144"/>
      <c r="AE105" s="144"/>
      <c r="AF105" s="144"/>
      <c r="AG105" s="144"/>
    </row>
    <row r="106" spans="1:33" x14ac:dyDescent="0.25">
      <c r="A106" s="13">
        <v>98</v>
      </c>
      <c r="B106" s="89"/>
      <c r="C106" s="89"/>
      <c r="D106" s="119"/>
      <c r="E106" s="89"/>
      <c r="F106" s="120"/>
      <c r="G106" s="120"/>
      <c r="H106" s="118"/>
      <c r="I106" s="118"/>
      <c r="J106" s="118"/>
      <c r="K106" s="121"/>
      <c r="L106" s="120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  <c r="AA106" s="144"/>
      <c r="AB106" s="144"/>
      <c r="AC106" s="144"/>
      <c r="AD106" s="144"/>
      <c r="AE106" s="144"/>
      <c r="AF106" s="144"/>
      <c r="AG106" s="144"/>
    </row>
    <row r="107" spans="1:33" x14ac:dyDescent="0.25">
      <c r="A107" s="13">
        <v>99</v>
      </c>
      <c r="B107" s="89"/>
      <c r="C107" s="89"/>
      <c r="D107" s="119"/>
      <c r="E107" s="89"/>
      <c r="F107" s="120"/>
      <c r="G107" s="120"/>
      <c r="H107" s="118"/>
      <c r="I107" s="118"/>
      <c r="J107" s="118"/>
      <c r="K107" s="121"/>
      <c r="L107" s="120"/>
      <c r="M107" s="144"/>
      <c r="N107" s="144"/>
      <c r="O107" s="144"/>
      <c r="P107" s="144"/>
      <c r="Q107" s="144"/>
      <c r="R107" s="144"/>
      <c r="S107" s="144"/>
      <c r="T107" s="144"/>
      <c r="U107" s="144"/>
      <c r="V107" s="144"/>
      <c r="W107" s="144"/>
      <c r="X107" s="144"/>
      <c r="Y107" s="144"/>
      <c r="Z107" s="144"/>
      <c r="AA107" s="144"/>
      <c r="AB107" s="144"/>
      <c r="AC107" s="144"/>
      <c r="AD107" s="144"/>
      <c r="AE107" s="144"/>
      <c r="AF107" s="144"/>
      <c r="AG107" s="144"/>
    </row>
    <row r="108" spans="1:33" x14ac:dyDescent="0.25">
      <c r="A108" s="13">
        <v>100</v>
      </c>
      <c r="B108" s="89"/>
      <c r="C108" s="89"/>
      <c r="D108" s="119"/>
      <c r="E108" s="89"/>
      <c r="F108" s="120"/>
      <c r="G108" s="120"/>
      <c r="H108" s="118"/>
      <c r="I108" s="118"/>
      <c r="J108" s="118"/>
      <c r="K108" s="121"/>
      <c r="L108" s="120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  <c r="Y108" s="144"/>
      <c r="Z108" s="144"/>
      <c r="AA108" s="144"/>
      <c r="AB108" s="144"/>
      <c r="AC108" s="144"/>
      <c r="AD108" s="144"/>
      <c r="AE108" s="144"/>
      <c r="AF108" s="144"/>
      <c r="AG108" s="144"/>
    </row>
    <row r="109" spans="1:33" x14ac:dyDescent="0.25">
      <c r="A109" s="13">
        <v>101</v>
      </c>
      <c r="B109" s="89"/>
      <c r="C109" s="89"/>
      <c r="D109" s="119"/>
      <c r="E109" s="89"/>
      <c r="F109" s="120"/>
      <c r="G109" s="120"/>
      <c r="H109" s="118"/>
      <c r="I109" s="118"/>
      <c r="J109" s="118"/>
      <c r="K109" s="121"/>
      <c r="L109" s="120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  <c r="Y109" s="144"/>
      <c r="Z109" s="144"/>
      <c r="AA109" s="144"/>
      <c r="AB109" s="144"/>
      <c r="AC109" s="144"/>
      <c r="AD109" s="144"/>
      <c r="AE109" s="144"/>
      <c r="AF109" s="144"/>
      <c r="AG109" s="144"/>
    </row>
    <row r="110" spans="1:33" x14ac:dyDescent="0.25">
      <c r="A110" s="13">
        <v>102</v>
      </c>
      <c r="B110" s="89"/>
      <c r="C110" s="89"/>
      <c r="D110" s="119"/>
      <c r="E110" s="89"/>
      <c r="F110" s="120"/>
      <c r="G110" s="120"/>
      <c r="H110" s="118"/>
      <c r="I110" s="118"/>
      <c r="J110" s="118"/>
      <c r="K110" s="121"/>
      <c r="L110" s="120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  <c r="AA110" s="144"/>
      <c r="AB110" s="144"/>
      <c r="AC110" s="144"/>
      <c r="AD110" s="144"/>
      <c r="AE110" s="144"/>
      <c r="AF110" s="144"/>
      <c r="AG110" s="144"/>
    </row>
    <row r="111" spans="1:33" x14ac:dyDescent="0.25">
      <c r="A111" s="13">
        <v>103</v>
      </c>
      <c r="B111" s="89"/>
      <c r="C111" s="89"/>
      <c r="D111" s="119"/>
      <c r="E111" s="89"/>
      <c r="F111" s="120"/>
      <c r="G111" s="120"/>
      <c r="H111" s="118"/>
      <c r="I111" s="118"/>
      <c r="J111" s="118"/>
      <c r="K111" s="121"/>
      <c r="L111" s="120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  <c r="Z111" s="144"/>
      <c r="AA111" s="144"/>
      <c r="AB111" s="144"/>
      <c r="AC111" s="144"/>
      <c r="AD111" s="144"/>
      <c r="AE111" s="144"/>
      <c r="AF111" s="144"/>
      <c r="AG111" s="144"/>
    </row>
    <row r="112" spans="1:33" x14ac:dyDescent="0.25">
      <c r="A112" s="13">
        <v>104</v>
      </c>
      <c r="B112" s="89"/>
      <c r="C112" s="89"/>
      <c r="D112" s="119"/>
      <c r="E112" s="89"/>
      <c r="F112" s="120"/>
      <c r="G112" s="120"/>
      <c r="H112" s="118"/>
      <c r="I112" s="118"/>
      <c r="J112" s="118"/>
      <c r="K112" s="121"/>
      <c r="L112" s="120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  <c r="AA112" s="144"/>
      <c r="AB112" s="144"/>
      <c r="AC112" s="144"/>
      <c r="AD112" s="144"/>
      <c r="AE112" s="144"/>
      <c r="AF112" s="144"/>
      <c r="AG112" s="144"/>
    </row>
    <row r="113" spans="1:33" x14ac:dyDescent="0.25">
      <c r="A113" s="13">
        <v>105</v>
      </c>
      <c r="B113" s="89"/>
      <c r="C113" s="89"/>
      <c r="D113" s="119"/>
      <c r="E113" s="89"/>
      <c r="F113" s="120"/>
      <c r="G113" s="120"/>
      <c r="H113" s="118"/>
      <c r="I113" s="118"/>
      <c r="J113" s="118"/>
      <c r="K113" s="121"/>
      <c r="L113" s="120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</row>
    <row r="114" spans="1:33" x14ac:dyDescent="0.25">
      <c r="A114" s="13">
        <v>106</v>
      </c>
      <c r="B114" s="89"/>
      <c r="C114" s="89"/>
      <c r="D114" s="119"/>
      <c r="E114" s="89"/>
      <c r="F114" s="120"/>
      <c r="G114" s="120"/>
      <c r="H114" s="118"/>
      <c r="I114" s="118"/>
      <c r="J114" s="118"/>
      <c r="K114" s="121"/>
      <c r="L114" s="120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  <c r="Y114" s="144"/>
      <c r="Z114" s="144"/>
      <c r="AA114" s="144"/>
      <c r="AB114" s="144"/>
      <c r="AC114" s="144"/>
      <c r="AD114" s="144"/>
      <c r="AE114" s="144"/>
      <c r="AF114" s="144"/>
      <c r="AG114" s="144"/>
    </row>
    <row r="115" spans="1:33" x14ac:dyDescent="0.25">
      <c r="A115" s="13">
        <v>107</v>
      </c>
      <c r="B115" s="89"/>
      <c r="C115" s="89"/>
      <c r="D115" s="119"/>
      <c r="E115" s="89"/>
      <c r="F115" s="120"/>
      <c r="G115" s="120"/>
      <c r="H115" s="118"/>
      <c r="I115" s="118"/>
      <c r="J115" s="118"/>
      <c r="K115" s="121"/>
      <c r="L115" s="120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  <c r="Y115" s="144"/>
      <c r="Z115" s="144"/>
      <c r="AA115" s="144"/>
      <c r="AB115" s="144"/>
      <c r="AC115" s="144"/>
      <c r="AD115" s="144"/>
      <c r="AE115" s="144"/>
      <c r="AF115" s="144"/>
      <c r="AG115" s="144"/>
    </row>
    <row r="116" spans="1:33" x14ac:dyDescent="0.25">
      <c r="A116" s="13">
        <v>108</v>
      </c>
      <c r="B116" s="89"/>
      <c r="C116" s="89"/>
      <c r="D116" s="119"/>
      <c r="E116" s="89"/>
      <c r="F116" s="120"/>
      <c r="G116" s="120"/>
      <c r="H116" s="118"/>
      <c r="I116" s="118"/>
      <c r="J116" s="118"/>
      <c r="K116" s="121"/>
      <c r="L116" s="120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  <c r="Y116" s="144"/>
      <c r="Z116" s="144"/>
      <c r="AA116" s="144"/>
      <c r="AB116" s="144"/>
      <c r="AC116" s="144"/>
      <c r="AD116" s="144"/>
      <c r="AE116" s="144"/>
      <c r="AF116" s="144"/>
      <c r="AG116" s="144"/>
    </row>
    <row r="117" spans="1:33" x14ac:dyDescent="0.25">
      <c r="A117" s="13">
        <v>109</v>
      </c>
      <c r="B117" s="89"/>
      <c r="C117" s="89"/>
      <c r="D117" s="119"/>
      <c r="E117" s="89"/>
      <c r="F117" s="120"/>
      <c r="G117" s="120"/>
      <c r="H117" s="118"/>
      <c r="I117" s="118"/>
      <c r="J117" s="118"/>
      <c r="K117" s="121"/>
      <c r="L117" s="120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  <c r="Y117" s="144"/>
      <c r="Z117" s="144"/>
      <c r="AA117" s="144"/>
      <c r="AB117" s="144"/>
      <c r="AC117" s="144"/>
      <c r="AD117" s="144"/>
      <c r="AE117" s="144"/>
      <c r="AF117" s="144"/>
      <c r="AG117" s="144"/>
    </row>
    <row r="118" spans="1:33" x14ac:dyDescent="0.25">
      <c r="A118" s="13">
        <v>110</v>
      </c>
      <c r="B118" s="89"/>
      <c r="C118" s="89"/>
      <c r="D118" s="119"/>
      <c r="E118" s="89"/>
      <c r="F118" s="120"/>
      <c r="G118" s="120"/>
      <c r="H118" s="118"/>
      <c r="I118" s="118"/>
      <c r="J118" s="118"/>
      <c r="K118" s="121"/>
      <c r="L118" s="120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  <c r="Y118" s="144"/>
      <c r="Z118" s="144"/>
      <c r="AA118" s="144"/>
      <c r="AB118" s="144"/>
      <c r="AC118" s="144"/>
      <c r="AD118" s="144"/>
      <c r="AE118" s="144"/>
      <c r="AF118" s="144"/>
      <c r="AG118" s="144"/>
    </row>
    <row r="119" spans="1:33" x14ac:dyDescent="0.25">
      <c r="A119" s="13">
        <v>111</v>
      </c>
      <c r="B119" s="89"/>
      <c r="C119" s="89"/>
      <c r="D119" s="119"/>
      <c r="E119" s="89"/>
      <c r="F119" s="120"/>
      <c r="G119" s="120"/>
      <c r="H119" s="118"/>
      <c r="I119" s="118"/>
      <c r="J119" s="118"/>
      <c r="K119" s="121"/>
      <c r="L119" s="120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  <c r="Y119" s="144"/>
      <c r="Z119" s="144"/>
      <c r="AA119" s="144"/>
      <c r="AB119" s="144"/>
      <c r="AC119" s="144"/>
      <c r="AD119" s="144"/>
      <c r="AE119" s="144"/>
      <c r="AF119" s="144"/>
      <c r="AG119" s="144"/>
    </row>
    <row r="120" spans="1:33" x14ac:dyDescent="0.25">
      <c r="A120" s="13">
        <v>112</v>
      </c>
      <c r="B120" s="89"/>
      <c r="C120" s="89"/>
      <c r="D120" s="119"/>
      <c r="E120" s="89"/>
      <c r="F120" s="120"/>
      <c r="G120" s="120"/>
      <c r="H120" s="118"/>
      <c r="I120" s="118"/>
      <c r="J120" s="118"/>
      <c r="K120" s="121"/>
      <c r="L120" s="120"/>
      <c r="M120" s="144"/>
      <c r="N120" s="144"/>
      <c r="O120" s="144"/>
      <c r="P120" s="144"/>
      <c r="Q120" s="144"/>
      <c r="R120" s="144"/>
      <c r="S120" s="144"/>
      <c r="T120" s="144"/>
      <c r="U120" s="144"/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  <c r="AF120" s="144"/>
      <c r="AG120" s="144"/>
    </row>
    <row r="121" spans="1:33" x14ac:dyDescent="0.25">
      <c r="A121" s="13">
        <v>113</v>
      </c>
      <c r="B121" s="89"/>
      <c r="C121" s="89"/>
      <c r="D121" s="119"/>
      <c r="E121" s="89"/>
      <c r="F121" s="120"/>
      <c r="G121" s="120"/>
      <c r="H121" s="118"/>
      <c r="I121" s="118"/>
      <c r="J121" s="118"/>
      <c r="K121" s="121"/>
      <c r="L121" s="120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</row>
    <row r="122" spans="1:33" x14ac:dyDescent="0.25">
      <c r="A122" s="13">
        <v>114</v>
      </c>
      <c r="B122" s="89"/>
      <c r="C122" s="89"/>
      <c r="D122" s="119"/>
      <c r="E122" s="89"/>
      <c r="F122" s="120"/>
      <c r="G122" s="120"/>
      <c r="H122" s="118"/>
      <c r="I122" s="118"/>
      <c r="J122" s="118"/>
      <c r="K122" s="121"/>
      <c r="L122" s="120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</row>
    <row r="123" spans="1:33" x14ac:dyDescent="0.25">
      <c r="A123" s="13">
        <v>115</v>
      </c>
      <c r="B123" s="89"/>
      <c r="C123" s="89"/>
      <c r="D123" s="119"/>
      <c r="E123" s="89"/>
      <c r="F123" s="120"/>
      <c r="G123" s="120"/>
      <c r="H123" s="118"/>
      <c r="I123" s="118"/>
      <c r="J123" s="118"/>
      <c r="K123" s="121"/>
      <c r="L123" s="120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</row>
    <row r="124" spans="1:33" x14ac:dyDescent="0.25">
      <c r="A124" s="13">
        <v>116</v>
      </c>
      <c r="B124" s="89"/>
      <c r="C124" s="89"/>
      <c r="D124" s="119"/>
      <c r="E124" s="89"/>
      <c r="F124" s="120"/>
      <c r="G124" s="120"/>
      <c r="H124" s="118"/>
      <c r="I124" s="118"/>
      <c r="J124" s="118"/>
      <c r="K124" s="121"/>
      <c r="L124" s="120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</row>
    <row r="125" spans="1:33" x14ac:dyDescent="0.25">
      <c r="A125" s="13">
        <v>117</v>
      </c>
      <c r="B125" s="89"/>
      <c r="C125" s="89"/>
      <c r="D125" s="119"/>
      <c r="E125" s="89"/>
      <c r="F125" s="120"/>
      <c r="G125" s="120"/>
      <c r="H125" s="118"/>
      <c r="I125" s="118"/>
      <c r="J125" s="118"/>
      <c r="K125" s="121"/>
      <c r="L125" s="120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/>
    </row>
    <row r="126" spans="1:33" x14ac:dyDescent="0.25">
      <c r="A126" s="13">
        <v>118</v>
      </c>
      <c r="B126" s="89"/>
      <c r="C126" s="89"/>
      <c r="D126" s="119"/>
      <c r="E126" s="89"/>
      <c r="F126" s="120"/>
      <c r="G126" s="120"/>
      <c r="H126" s="118"/>
      <c r="I126" s="118"/>
      <c r="J126" s="118"/>
      <c r="K126" s="121"/>
      <c r="L126" s="120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/>
    </row>
    <row r="127" spans="1:33" x14ac:dyDescent="0.25">
      <c r="A127" s="13">
        <v>119</v>
      </c>
      <c r="B127" s="89"/>
      <c r="C127" s="89"/>
      <c r="D127" s="119"/>
      <c r="E127" s="89"/>
      <c r="F127" s="120"/>
      <c r="G127" s="120"/>
      <c r="H127" s="118"/>
      <c r="I127" s="118"/>
      <c r="J127" s="118"/>
      <c r="K127" s="121"/>
      <c r="L127" s="120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  <c r="AA127" s="144"/>
      <c r="AB127" s="144"/>
      <c r="AC127" s="144"/>
      <c r="AD127" s="144"/>
      <c r="AE127" s="144"/>
      <c r="AF127" s="144"/>
      <c r="AG127" s="144"/>
    </row>
    <row r="128" spans="1:33" x14ac:dyDescent="0.25">
      <c r="A128" s="13">
        <v>120</v>
      </c>
      <c r="B128" s="89"/>
      <c r="C128" s="89"/>
      <c r="D128" s="119"/>
      <c r="E128" s="89"/>
      <c r="F128" s="120"/>
      <c r="G128" s="120"/>
      <c r="H128" s="118"/>
      <c r="I128" s="118"/>
      <c r="J128" s="118"/>
      <c r="K128" s="121"/>
      <c r="L128" s="120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  <c r="AA128" s="144"/>
      <c r="AB128" s="144"/>
      <c r="AC128" s="144"/>
      <c r="AD128" s="144"/>
      <c r="AE128" s="144"/>
      <c r="AF128" s="144"/>
      <c r="AG128" s="144"/>
    </row>
    <row r="129" spans="1:33" x14ac:dyDescent="0.25">
      <c r="A129" s="13">
        <v>121</v>
      </c>
      <c r="B129" s="89"/>
      <c r="C129" s="89"/>
      <c r="D129" s="119"/>
      <c r="E129" s="89"/>
      <c r="F129" s="120"/>
      <c r="G129" s="120"/>
      <c r="H129" s="118"/>
      <c r="I129" s="118"/>
      <c r="J129" s="118"/>
      <c r="K129" s="121"/>
      <c r="L129" s="120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  <c r="AA129" s="144"/>
      <c r="AB129" s="144"/>
      <c r="AC129" s="144"/>
      <c r="AD129" s="144"/>
      <c r="AE129" s="144"/>
      <c r="AF129" s="144"/>
      <c r="AG129" s="144"/>
    </row>
    <row r="130" spans="1:33" x14ac:dyDescent="0.25">
      <c r="A130" s="13">
        <v>122</v>
      </c>
      <c r="B130" s="89"/>
      <c r="C130" s="89"/>
      <c r="D130" s="119"/>
      <c r="E130" s="89"/>
      <c r="F130" s="120"/>
      <c r="G130" s="120"/>
      <c r="H130" s="118"/>
      <c r="I130" s="118"/>
      <c r="J130" s="118"/>
      <c r="K130" s="121"/>
      <c r="L130" s="120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  <c r="AA130" s="144"/>
      <c r="AB130" s="144"/>
      <c r="AC130" s="144"/>
      <c r="AD130" s="144"/>
      <c r="AE130" s="144"/>
      <c r="AF130" s="144"/>
      <c r="AG130" s="144"/>
    </row>
    <row r="131" spans="1:33" x14ac:dyDescent="0.25">
      <c r="A131" s="13">
        <v>123</v>
      </c>
      <c r="B131" s="89"/>
      <c r="C131" s="89"/>
      <c r="D131" s="119"/>
      <c r="E131" s="89"/>
      <c r="F131" s="120"/>
      <c r="G131" s="120"/>
      <c r="H131" s="118"/>
      <c r="I131" s="118"/>
      <c r="J131" s="118"/>
      <c r="K131" s="121"/>
      <c r="L131" s="120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  <c r="AA131" s="144"/>
      <c r="AB131" s="144"/>
      <c r="AC131" s="144"/>
      <c r="AD131" s="144"/>
      <c r="AE131" s="144"/>
      <c r="AF131" s="144"/>
      <c r="AG131" s="144"/>
    </row>
    <row r="132" spans="1:33" x14ac:dyDescent="0.25">
      <c r="A132" s="13">
        <v>124</v>
      </c>
      <c r="B132" s="89"/>
      <c r="C132" s="89"/>
      <c r="D132" s="119"/>
      <c r="E132" s="89"/>
      <c r="F132" s="120"/>
      <c r="G132" s="120"/>
      <c r="H132" s="118"/>
      <c r="I132" s="118"/>
      <c r="J132" s="118"/>
      <c r="K132" s="121"/>
      <c r="L132" s="120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  <c r="AA132" s="144"/>
      <c r="AB132" s="144"/>
      <c r="AC132" s="144"/>
      <c r="AD132" s="144"/>
      <c r="AE132" s="144"/>
      <c r="AF132" s="144"/>
      <c r="AG132" s="144"/>
    </row>
    <row r="133" spans="1:33" x14ac:dyDescent="0.25">
      <c r="A133" s="13">
        <v>125</v>
      </c>
      <c r="B133" s="89"/>
      <c r="C133" s="89"/>
      <c r="D133" s="119"/>
      <c r="E133" s="89"/>
      <c r="F133" s="120"/>
      <c r="G133" s="120"/>
      <c r="H133" s="118"/>
      <c r="I133" s="118"/>
      <c r="J133" s="118"/>
      <c r="K133" s="121"/>
      <c r="L133" s="120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  <c r="AA133" s="144"/>
      <c r="AB133" s="144"/>
      <c r="AC133" s="144"/>
      <c r="AD133" s="144"/>
      <c r="AE133" s="144"/>
      <c r="AF133" s="144"/>
      <c r="AG133" s="144"/>
    </row>
    <row r="134" spans="1:33" x14ac:dyDescent="0.25">
      <c r="A134" s="13">
        <v>126</v>
      </c>
      <c r="B134" s="89"/>
      <c r="C134" s="89"/>
      <c r="D134" s="119"/>
      <c r="E134" s="89"/>
      <c r="F134" s="120"/>
      <c r="G134" s="120"/>
      <c r="H134" s="118"/>
      <c r="I134" s="118"/>
      <c r="J134" s="118"/>
      <c r="K134" s="121"/>
      <c r="L134" s="120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  <c r="AA134" s="144"/>
      <c r="AB134" s="144"/>
      <c r="AC134" s="144"/>
      <c r="AD134" s="144"/>
      <c r="AE134" s="144"/>
      <c r="AF134" s="144"/>
      <c r="AG134" s="144"/>
    </row>
    <row r="135" spans="1:33" x14ac:dyDescent="0.25">
      <c r="A135" s="13">
        <v>127</v>
      </c>
      <c r="B135" s="89"/>
      <c r="C135" s="89"/>
      <c r="D135" s="119"/>
      <c r="E135" s="89"/>
      <c r="F135" s="120"/>
      <c r="G135" s="120"/>
      <c r="H135" s="118"/>
      <c r="I135" s="118"/>
      <c r="J135" s="118"/>
      <c r="K135" s="121"/>
      <c r="L135" s="120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  <c r="Z135" s="144"/>
      <c r="AA135" s="144"/>
      <c r="AB135" s="144"/>
      <c r="AC135" s="144"/>
      <c r="AD135" s="144"/>
      <c r="AE135" s="144"/>
      <c r="AF135" s="144"/>
      <c r="AG135" s="144"/>
    </row>
    <row r="136" spans="1:33" x14ac:dyDescent="0.25">
      <c r="A136" s="13">
        <v>128</v>
      </c>
      <c r="B136" s="89"/>
      <c r="C136" s="89"/>
      <c r="D136" s="119"/>
      <c r="E136" s="89"/>
      <c r="F136" s="120"/>
      <c r="G136" s="120"/>
      <c r="H136" s="118"/>
      <c r="I136" s="118"/>
      <c r="J136" s="118"/>
      <c r="K136" s="121"/>
      <c r="L136" s="120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  <c r="Z136" s="144"/>
      <c r="AA136" s="144"/>
      <c r="AB136" s="144"/>
      <c r="AC136" s="144"/>
      <c r="AD136" s="144"/>
      <c r="AE136" s="144"/>
      <c r="AF136" s="144"/>
      <c r="AG136" s="144"/>
    </row>
    <row r="137" spans="1:33" x14ac:dyDescent="0.25">
      <c r="A137" s="13">
        <v>129</v>
      </c>
      <c r="B137" s="89"/>
      <c r="C137" s="89"/>
      <c r="D137" s="119"/>
      <c r="E137" s="89"/>
      <c r="F137" s="120"/>
      <c r="G137" s="120"/>
      <c r="H137" s="118"/>
      <c r="I137" s="118"/>
      <c r="J137" s="118"/>
      <c r="K137" s="121"/>
      <c r="L137" s="120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  <c r="AA137" s="144"/>
      <c r="AB137" s="144"/>
      <c r="AC137" s="144"/>
      <c r="AD137" s="144"/>
      <c r="AE137" s="144"/>
      <c r="AF137" s="144"/>
      <c r="AG137" s="144"/>
    </row>
    <row r="138" spans="1:33" x14ac:dyDescent="0.25">
      <c r="A138" s="13">
        <v>130</v>
      </c>
      <c r="B138" s="89"/>
      <c r="C138" s="89"/>
      <c r="D138" s="119"/>
      <c r="E138" s="89"/>
      <c r="F138" s="120"/>
      <c r="G138" s="120"/>
      <c r="H138" s="118"/>
      <c r="I138" s="118"/>
      <c r="J138" s="118"/>
      <c r="K138" s="121"/>
      <c r="L138" s="120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4"/>
      <c r="Z138" s="144"/>
      <c r="AA138" s="144"/>
      <c r="AB138" s="144"/>
      <c r="AC138" s="144"/>
      <c r="AD138" s="144"/>
      <c r="AE138" s="144"/>
      <c r="AF138" s="144"/>
      <c r="AG138" s="144"/>
    </row>
    <row r="139" spans="1:33" x14ac:dyDescent="0.25">
      <c r="A139" s="13">
        <v>131</v>
      </c>
      <c r="B139" s="89"/>
      <c r="C139" s="89"/>
      <c r="D139" s="119"/>
      <c r="E139" s="89"/>
      <c r="F139" s="120"/>
      <c r="G139" s="120"/>
      <c r="H139" s="118"/>
      <c r="I139" s="118"/>
      <c r="J139" s="118"/>
      <c r="K139" s="121"/>
      <c r="L139" s="120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  <c r="Z139" s="144"/>
      <c r="AA139" s="144"/>
      <c r="AB139" s="144"/>
      <c r="AC139" s="144"/>
      <c r="AD139" s="144"/>
      <c r="AE139" s="144"/>
      <c r="AF139" s="144"/>
      <c r="AG139" s="144"/>
    </row>
    <row r="140" spans="1:33" x14ac:dyDescent="0.25">
      <c r="A140" s="13">
        <v>132</v>
      </c>
      <c r="B140" s="89"/>
      <c r="C140" s="89"/>
      <c r="D140" s="119"/>
      <c r="E140" s="89"/>
      <c r="F140" s="120"/>
      <c r="G140" s="120"/>
      <c r="H140" s="118"/>
      <c r="I140" s="118"/>
      <c r="J140" s="118"/>
      <c r="K140" s="121"/>
      <c r="L140" s="120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  <c r="AA140" s="144"/>
      <c r="AB140" s="144"/>
      <c r="AC140" s="144"/>
      <c r="AD140" s="144"/>
      <c r="AE140" s="144"/>
      <c r="AF140" s="144"/>
      <c r="AG140" s="144"/>
    </row>
    <row r="141" spans="1:33" x14ac:dyDescent="0.25">
      <c r="A141" s="13">
        <v>133</v>
      </c>
      <c r="B141" s="89"/>
      <c r="C141" s="89"/>
      <c r="D141" s="119"/>
      <c r="E141" s="89"/>
      <c r="F141" s="120"/>
      <c r="G141" s="120"/>
      <c r="H141" s="118"/>
      <c r="I141" s="118"/>
      <c r="J141" s="118"/>
      <c r="K141" s="121"/>
      <c r="L141" s="120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  <c r="Y141" s="144"/>
      <c r="Z141" s="144"/>
      <c r="AA141" s="144"/>
      <c r="AB141" s="144"/>
      <c r="AC141" s="144"/>
      <c r="AD141" s="144"/>
      <c r="AE141" s="144"/>
      <c r="AF141" s="144"/>
      <c r="AG141" s="144"/>
    </row>
    <row r="142" spans="1:33" x14ac:dyDescent="0.25">
      <c r="A142" s="13">
        <v>134</v>
      </c>
      <c r="B142" s="89"/>
      <c r="C142" s="89"/>
      <c r="D142" s="119"/>
      <c r="E142" s="89"/>
      <c r="F142" s="120"/>
      <c r="G142" s="120"/>
      <c r="H142" s="118"/>
      <c r="I142" s="118"/>
      <c r="J142" s="118"/>
      <c r="K142" s="121"/>
      <c r="L142" s="120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  <c r="Z142" s="144"/>
      <c r="AA142" s="144"/>
      <c r="AB142" s="144"/>
      <c r="AC142" s="144"/>
      <c r="AD142" s="144"/>
      <c r="AE142" s="144"/>
      <c r="AF142" s="144"/>
      <c r="AG142" s="144"/>
    </row>
    <row r="143" spans="1:33" x14ac:dyDescent="0.25">
      <c r="A143" s="13">
        <v>135</v>
      </c>
      <c r="B143" s="89"/>
      <c r="C143" s="89"/>
      <c r="D143" s="119"/>
      <c r="E143" s="89"/>
      <c r="F143" s="120"/>
      <c r="G143" s="120"/>
      <c r="H143" s="118"/>
      <c r="I143" s="118"/>
      <c r="J143" s="118"/>
      <c r="K143" s="121"/>
      <c r="L143" s="120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  <c r="AA143" s="144"/>
      <c r="AB143" s="144"/>
      <c r="AC143" s="144"/>
      <c r="AD143" s="144"/>
      <c r="AE143" s="144"/>
      <c r="AF143" s="144"/>
      <c r="AG143" s="144"/>
    </row>
    <row r="144" spans="1:33" x14ac:dyDescent="0.25">
      <c r="A144" s="13">
        <v>136</v>
      </c>
      <c r="B144" s="89"/>
      <c r="C144" s="89"/>
      <c r="D144" s="119"/>
      <c r="E144" s="89"/>
      <c r="F144" s="120"/>
      <c r="G144" s="120"/>
      <c r="H144" s="118"/>
      <c r="I144" s="118"/>
      <c r="J144" s="118"/>
      <c r="K144" s="121"/>
      <c r="L144" s="120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  <c r="AA144" s="144"/>
      <c r="AB144" s="144"/>
      <c r="AC144" s="144"/>
      <c r="AD144" s="144"/>
      <c r="AE144" s="144"/>
      <c r="AF144" s="144"/>
      <c r="AG144" s="144"/>
    </row>
    <row r="145" spans="1:33" x14ac:dyDescent="0.25">
      <c r="A145" s="13">
        <v>137</v>
      </c>
      <c r="B145" s="89"/>
      <c r="C145" s="89"/>
      <c r="D145" s="119"/>
      <c r="E145" s="89"/>
      <c r="F145" s="120"/>
      <c r="G145" s="120"/>
      <c r="H145" s="118"/>
      <c r="I145" s="118"/>
      <c r="J145" s="118"/>
      <c r="K145" s="121"/>
      <c r="L145" s="120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  <c r="AA145" s="144"/>
      <c r="AB145" s="144"/>
      <c r="AC145" s="144"/>
      <c r="AD145" s="144"/>
      <c r="AE145" s="144"/>
      <c r="AF145" s="144"/>
      <c r="AG145" s="144"/>
    </row>
    <row r="146" spans="1:33" x14ac:dyDescent="0.25">
      <c r="A146" s="13">
        <v>138</v>
      </c>
      <c r="B146" s="89"/>
      <c r="C146" s="89"/>
      <c r="D146" s="119"/>
      <c r="E146" s="89"/>
      <c r="F146" s="120"/>
      <c r="G146" s="120"/>
      <c r="H146" s="118"/>
      <c r="I146" s="118"/>
      <c r="J146" s="118"/>
      <c r="K146" s="121"/>
      <c r="L146" s="120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  <c r="AA146" s="144"/>
      <c r="AB146" s="144"/>
      <c r="AC146" s="144"/>
      <c r="AD146" s="144"/>
      <c r="AE146" s="144"/>
      <c r="AF146" s="144"/>
      <c r="AG146" s="144"/>
    </row>
    <row r="147" spans="1:33" x14ac:dyDescent="0.25">
      <c r="A147" s="13">
        <v>139</v>
      </c>
      <c r="B147" s="89"/>
      <c r="C147" s="89"/>
      <c r="D147" s="119"/>
      <c r="E147" s="89"/>
      <c r="F147" s="120"/>
      <c r="G147" s="120"/>
      <c r="H147" s="118"/>
      <c r="I147" s="118"/>
      <c r="J147" s="118"/>
      <c r="K147" s="121"/>
      <c r="L147" s="120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  <c r="Y147" s="144"/>
      <c r="Z147" s="144"/>
      <c r="AA147" s="144"/>
      <c r="AB147" s="144"/>
      <c r="AC147" s="144"/>
      <c r="AD147" s="144"/>
      <c r="AE147" s="144"/>
      <c r="AF147" s="144"/>
      <c r="AG147" s="144"/>
    </row>
    <row r="148" spans="1:33" x14ac:dyDescent="0.25">
      <c r="A148" s="13">
        <v>140</v>
      </c>
      <c r="B148" s="89"/>
      <c r="C148" s="89"/>
      <c r="D148" s="119"/>
      <c r="E148" s="89"/>
      <c r="F148" s="120"/>
      <c r="G148" s="120"/>
      <c r="H148" s="118"/>
      <c r="I148" s="118"/>
      <c r="J148" s="118"/>
      <c r="K148" s="121"/>
      <c r="L148" s="120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  <c r="Y148" s="144"/>
      <c r="Z148" s="144"/>
      <c r="AA148" s="144"/>
      <c r="AB148" s="144"/>
      <c r="AC148" s="144"/>
      <c r="AD148" s="144"/>
      <c r="AE148" s="144"/>
      <c r="AF148" s="144"/>
      <c r="AG148" s="144"/>
    </row>
    <row r="149" spans="1:33" x14ac:dyDescent="0.25">
      <c r="A149" s="13">
        <v>141</v>
      </c>
      <c r="B149" s="89"/>
      <c r="C149" s="89"/>
      <c r="D149" s="119"/>
      <c r="E149" s="89"/>
      <c r="F149" s="120"/>
      <c r="G149" s="120"/>
      <c r="H149" s="118"/>
      <c r="I149" s="118"/>
      <c r="J149" s="118"/>
      <c r="K149" s="121"/>
      <c r="L149" s="120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  <c r="Z149" s="144"/>
      <c r="AA149" s="144"/>
      <c r="AB149" s="144"/>
      <c r="AC149" s="144"/>
      <c r="AD149" s="144"/>
      <c r="AE149" s="144"/>
      <c r="AF149" s="144"/>
      <c r="AG149" s="144"/>
    </row>
    <row r="150" spans="1:33" x14ac:dyDescent="0.25">
      <c r="A150" s="13">
        <v>142</v>
      </c>
      <c r="B150" s="89"/>
      <c r="C150" s="89"/>
      <c r="D150" s="119"/>
      <c r="E150" s="89"/>
      <c r="F150" s="120"/>
      <c r="G150" s="120"/>
      <c r="H150" s="118"/>
      <c r="I150" s="118"/>
      <c r="J150" s="118"/>
      <c r="K150" s="121"/>
      <c r="L150" s="120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  <c r="Z150" s="144"/>
      <c r="AA150" s="144"/>
      <c r="AB150" s="144"/>
      <c r="AC150" s="144"/>
      <c r="AD150" s="144"/>
      <c r="AE150" s="144"/>
      <c r="AF150" s="144"/>
      <c r="AG150" s="144"/>
    </row>
    <row r="151" spans="1:33" x14ac:dyDescent="0.25">
      <c r="A151" s="13">
        <v>143</v>
      </c>
      <c r="B151" s="89"/>
      <c r="C151" s="89"/>
      <c r="D151" s="119"/>
      <c r="E151" s="89"/>
      <c r="F151" s="120"/>
      <c r="G151" s="120"/>
      <c r="H151" s="118"/>
      <c r="I151" s="118"/>
      <c r="J151" s="118"/>
      <c r="K151" s="121"/>
      <c r="L151" s="120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  <c r="AA151" s="144"/>
      <c r="AB151" s="144"/>
      <c r="AC151" s="144"/>
      <c r="AD151" s="144"/>
      <c r="AE151" s="144"/>
      <c r="AF151" s="144"/>
      <c r="AG151" s="144"/>
    </row>
    <row r="152" spans="1:33" x14ac:dyDescent="0.25">
      <c r="A152" s="13">
        <v>144</v>
      </c>
      <c r="B152" s="89"/>
      <c r="C152" s="89"/>
      <c r="D152" s="119"/>
      <c r="E152" s="89"/>
      <c r="F152" s="120"/>
      <c r="G152" s="120"/>
      <c r="H152" s="118"/>
      <c r="I152" s="118"/>
      <c r="J152" s="118"/>
      <c r="K152" s="121"/>
      <c r="L152" s="120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  <c r="AA152" s="144"/>
      <c r="AB152" s="144"/>
      <c r="AC152" s="144"/>
      <c r="AD152" s="144"/>
      <c r="AE152" s="144"/>
      <c r="AF152" s="144"/>
      <c r="AG152" s="144"/>
    </row>
    <row r="153" spans="1:33" x14ac:dyDescent="0.25">
      <c r="A153" s="13">
        <v>145</v>
      </c>
      <c r="B153" s="89"/>
      <c r="C153" s="89"/>
      <c r="D153" s="119"/>
      <c r="E153" s="89"/>
      <c r="F153" s="120"/>
      <c r="G153" s="120"/>
      <c r="H153" s="118"/>
      <c r="I153" s="118"/>
      <c r="J153" s="118"/>
      <c r="K153" s="121"/>
      <c r="L153" s="120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  <c r="AA153" s="144"/>
      <c r="AB153" s="144"/>
      <c r="AC153" s="144"/>
      <c r="AD153" s="144"/>
      <c r="AE153" s="144"/>
      <c r="AF153" s="144"/>
      <c r="AG153" s="144"/>
    </row>
    <row r="154" spans="1:33" x14ac:dyDescent="0.25">
      <c r="A154" s="13">
        <v>146</v>
      </c>
      <c r="B154" s="89"/>
      <c r="C154" s="89"/>
      <c r="D154" s="119"/>
      <c r="E154" s="89"/>
      <c r="F154" s="120"/>
      <c r="G154" s="120"/>
      <c r="H154" s="118"/>
      <c r="I154" s="118"/>
      <c r="J154" s="118"/>
      <c r="K154" s="121"/>
      <c r="L154" s="120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  <c r="AA154" s="144"/>
      <c r="AB154" s="144"/>
      <c r="AC154" s="144"/>
      <c r="AD154" s="144"/>
      <c r="AE154" s="144"/>
      <c r="AF154" s="144"/>
      <c r="AG154" s="144"/>
    </row>
    <row r="155" spans="1:33" x14ac:dyDescent="0.25">
      <c r="A155" s="13">
        <v>147</v>
      </c>
      <c r="B155" s="89"/>
      <c r="C155" s="89"/>
      <c r="D155" s="119"/>
      <c r="E155" s="89"/>
      <c r="F155" s="120"/>
      <c r="G155" s="120"/>
      <c r="H155" s="118"/>
      <c r="I155" s="118"/>
      <c r="J155" s="118"/>
      <c r="K155" s="121"/>
      <c r="L155" s="120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  <c r="Y155" s="144"/>
      <c r="Z155" s="144"/>
      <c r="AA155" s="144"/>
      <c r="AB155" s="144"/>
      <c r="AC155" s="144"/>
      <c r="AD155" s="144"/>
      <c r="AE155" s="144"/>
      <c r="AF155" s="144"/>
      <c r="AG155" s="144"/>
    </row>
    <row r="156" spans="1:33" x14ac:dyDescent="0.25">
      <c r="A156" s="13">
        <v>148</v>
      </c>
      <c r="B156" s="89"/>
      <c r="C156" s="89"/>
      <c r="D156" s="119"/>
      <c r="E156" s="89"/>
      <c r="F156" s="120"/>
      <c r="G156" s="120"/>
      <c r="H156" s="118"/>
      <c r="I156" s="118"/>
      <c r="J156" s="118"/>
      <c r="K156" s="121"/>
      <c r="L156" s="120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  <c r="Y156" s="144"/>
      <c r="Z156" s="144"/>
      <c r="AA156" s="144"/>
      <c r="AB156" s="144"/>
      <c r="AC156" s="144"/>
      <c r="AD156" s="144"/>
      <c r="AE156" s="144"/>
      <c r="AF156" s="144"/>
      <c r="AG156" s="144"/>
    </row>
    <row r="157" spans="1:33" x14ac:dyDescent="0.25">
      <c r="A157" s="13">
        <v>149</v>
      </c>
      <c r="B157" s="89"/>
      <c r="C157" s="89"/>
      <c r="D157" s="119"/>
      <c r="E157" s="89"/>
      <c r="F157" s="120"/>
      <c r="G157" s="120"/>
      <c r="H157" s="118"/>
      <c r="I157" s="118"/>
      <c r="J157" s="118"/>
      <c r="K157" s="121"/>
      <c r="L157" s="120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  <c r="Y157" s="144"/>
      <c r="Z157" s="144"/>
      <c r="AA157" s="144"/>
      <c r="AB157" s="144"/>
      <c r="AC157" s="144"/>
      <c r="AD157" s="144"/>
      <c r="AE157" s="144"/>
      <c r="AF157" s="144"/>
      <c r="AG157" s="144"/>
    </row>
    <row r="158" spans="1:33" x14ac:dyDescent="0.25">
      <c r="A158" s="13">
        <v>150</v>
      </c>
      <c r="B158" s="89"/>
      <c r="C158" s="89"/>
      <c r="D158" s="119"/>
      <c r="E158" s="89"/>
      <c r="F158" s="120"/>
      <c r="G158" s="120"/>
      <c r="H158" s="118"/>
      <c r="I158" s="118"/>
      <c r="J158" s="118"/>
      <c r="K158" s="121"/>
      <c r="L158" s="120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  <c r="Z158" s="144"/>
      <c r="AA158" s="144"/>
      <c r="AB158" s="144"/>
      <c r="AC158" s="144"/>
      <c r="AD158" s="144"/>
      <c r="AE158" s="144"/>
      <c r="AF158" s="144"/>
      <c r="AG158" s="144"/>
    </row>
    <row r="159" spans="1:33" x14ac:dyDescent="0.25">
      <c r="A159" s="13">
        <v>151</v>
      </c>
      <c r="B159" s="89"/>
      <c r="C159" s="89"/>
      <c r="D159" s="119"/>
      <c r="E159" s="89"/>
      <c r="F159" s="120"/>
      <c r="G159" s="120"/>
      <c r="H159" s="118"/>
      <c r="I159" s="118"/>
      <c r="J159" s="118"/>
      <c r="K159" s="121"/>
      <c r="L159" s="120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  <c r="Y159" s="144"/>
      <c r="Z159" s="144"/>
      <c r="AA159" s="144"/>
      <c r="AB159" s="144"/>
      <c r="AC159" s="144"/>
      <c r="AD159" s="144"/>
      <c r="AE159" s="144"/>
      <c r="AF159" s="144"/>
      <c r="AG159" s="144"/>
    </row>
    <row r="160" spans="1:33" x14ac:dyDescent="0.25">
      <c r="A160" s="13">
        <v>152</v>
      </c>
      <c r="B160" s="89"/>
      <c r="C160" s="89"/>
      <c r="D160" s="119"/>
      <c r="E160" s="89"/>
      <c r="F160" s="120"/>
      <c r="G160" s="120"/>
      <c r="H160" s="118"/>
      <c r="I160" s="118"/>
      <c r="J160" s="118"/>
      <c r="K160" s="121"/>
      <c r="L160" s="120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  <c r="AA160" s="144"/>
      <c r="AB160" s="144"/>
      <c r="AC160" s="144"/>
      <c r="AD160" s="144"/>
      <c r="AE160" s="144"/>
      <c r="AF160" s="144"/>
      <c r="AG160" s="144"/>
    </row>
    <row r="161" spans="1:33" x14ac:dyDescent="0.25">
      <c r="A161" s="13">
        <v>153</v>
      </c>
      <c r="B161" s="89"/>
      <c r="C161" s="89"/>
      <c r="D161" s="119"/>
      <c r="E161" s="89"/>
      <c r="F161" s="120"/>
      <c r="G161" s="120"/>
      <c r="H161" s="118"/>
      <c r="I161" s="118"/>
      <c r="J161" s="118"/>
      <c r="K161" s="121"/>
      <c r="L161" s="120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  <c r="Z161" s="144"/>
      <c r="AA161" s="144"/>
      <c r="AB161" s="144"/>
      <c r="AC161" s="144"/>
      <c r="AD161" s="144"/>
      <c r="AE161" s="144"/>
      <c r="AF161" s="144"/>
      <c r="AG161" s="144"/>
    </row>
    <row r="162" spans="1:33" x14ac:dyDescent="0.25">
      <c r="A162" s="13">
        <v>154</v>
      </c>
      <c r="B162" s="89"/>
      <c r="C162" s="89"/>
      <c r="D162" s="119"/>
      <c r="E162" s="89"/>
      <c r="F162" s="120"/>
      <c r="G162" s="120"/>
      <c r="H162" s="118"/>
      <c r="I162" s="118"/>
      <c r="J162" s="118"/>
      <c r="K162" s="121"/>
      <c r="L162" s="120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  <c r="AA162" s="144"/>
      <c r="AB162" s="144"/>
      <c r="AC162" s="144"/>
      <c r="AD162" s="144"/>
      <c r="AE162" s="144"/>
      <c r="AF162" s="144"/>
      <c r="AG162" s="144"/>
    </row>
    <row r="163" spans="1:33" x14ac:dyDescent="0.25">
      <c r="A163" s="13">
        <v>155</v>
      </c>
      <c r="B163" s="89"/>
      <c r="C163" s="89"/>
      <c r="D163" s="119"/>
      <c r="E163" s="89"/>
      <c r="F163" s="120"/>
      <c r="G163" s="120"/>
      <c r="H163" s="118"/>
      <c r="I163" s="118"/>
      <c r="J163" s="118"/>
      <c r="K163" s="121"/>
      <c r="L163" s="120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  <c r="Z163" s="144"/>
      <c r="AA163" s="144"/>
      <c r="AB163" s="144"/>
      <c r="AC163" s="144"/>
      <c r="AD163" s="144"/>
      <c r="AE163" s="144"/>
      <c r="AF163" s="144"/>
      <c r="AG163" s="144"/>
    </row>
    <row r="164" spans="1:33" x14ac:dyDescent="0.25">
      <c r="A164" s="13">
        <v>156</v>
      </c>
      <c r="B164" s="89"/>
      <c r="C164" s="89"/>
      <c r="D164" s="119"/>
      <c r="E164" s="89"/>
      <c r="F164" s="120"/>
      <c r="G164" s="120"/>
      <c r="H164" s="118"/>
      <c r="I164" s="118"/>
      <c r="J164" s="118"/>
      <c r="K164" s="121"/>
      <c r="L164" s="120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  <c r="Z164" s="144"/>
      <c r="AA164" s="144"/>
      <c r="AB164" s="144"/>
      <c r="AC164" s="144"/>
      <c r="AD164" s="144"/>
      <c r="AE164" s="144"/>
      <c r="AF164" s="144"/>
      <c r="AG164" s="144"/>
    </row>
    <row r="165" spans="1:33" x14ac:dyDescent="0.25">
      <c r="A165" s="13">
        <v>157</v>
      </c>
      <c r="B165" s="89"/>
      <c r="C165" s="89"/>
      <c r="D165" s="119"/>
      <c r="E165" s="89"/>
      <c r="F165" s="120"/>
      <c r="G165" s="120"/>
      <c r="H165" s="118"/>
      <c r="I165" s="118"/>
      <c r="J165" s="118"/>
      <c r="K165" s="121"/>
      <c r="L165" s="120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  <c r="Z165" s="144"/>
      <c r="AA165" s="144"/>
      <c r="AB165" s="144"/>
      <c r="AC165" s="144"/>
      <c r="AD165" s="144"/>
      <c r="AE165" s="144"/>
      <c r="AF165" s="144"/>
      <c r="AG165" s="144"/>
    </row>
    <row r="166" spans="1:33" x14ac:dyDescent="0.25">
      <c r="A166" s="13">
        <v>158</v>
      </c>
      <c r="B166" s="89"/>
      <c r="C166" s="89"/>
      <c r="D166" s="119"/>
      <c r="E166" s="89"/>
      <c r="F166" s="120"/>
      <c r="G166" s="120"/>
      <c r="H166" s="118"/>
      <c r="I166" s="118"/>
      <c r="J166" s="118"/>
      <c r="K166" s="121"/>
      <c r="L166" s="120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  <c r="Y166" s="144"/>
      <c r="Z166" s="144"/>
      <c r="AA166" s="144"/>
      <c r="AB166" s="144"/>
      <c r="AC166" s="144"/>
      <c r="AD166" s="144"/>
      <c r="AE166" s="144"/>
      <c r="AF166" s="144"/>
      <c r="AG166" s="144"/>
    </row>
    <row r="167" spans="1:33" x14ac:dyDescent="0.25">
      <c r="A167" s="13">
        <v>159</v>
      </c>
      <c r="B167" s="89"/>
      <c r="C167" s="89"/>
      <c r="D167" s="119"/>
      <c r="E167" s="89"/>
      <c r="F167" s="120"/>
      <c r="G167" s="120"/>
      <c r="H167" s="118"/>
      <c r="I167" s="118"/>
      <c r="J167" s="118"/>
      <c r="K167" s="121"/>
      <c r="L167" s="120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  <c r="Z167" s="144"/>
      <c r="AA167" s="144"/>
      <c r="AB167" s="144"/>
      <c r="AC167" s="144"/>
      <c r="AD167" s="144"/>
      <c r="AE167" s="144"/>
      <c r="AF167" s="144"/>
      <c r="AG167" s="144"/>
    </row>
    <row r="168" spans="1:33" x14ac:dyDescent="0.25">
      <c r="A168" s="13">
        <v>160</v>
      </c>
      <c r="B168" s="89"/>
      <c r="C168" s="89"/>
      <c r="D168" s="119"/>
      <c r="E168" s="89"/>
      <c r="F168" s="120"/>
      <c r="G168" s="120"/>
      <c r="H168" s="118"/>
      <c r="I168" s="118"/>
      <c r="J168" s="118"/>
      <c r="K168" s="121"/>
      <c r="L168" s="120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  <c r="Y168" s="144"/>
      <c r="Z168" s="144"/>
      <c r="AA168" s="144"/>
      <c r="AB168" s="144"/>
      <c r="AC168" s="144"/>
      <c r="AD168" s="144"/>
      <c r="AE168" s="144"/>
      <c r="AF168" s="144"/>
      <c r="AG168" s="144"/>
    </row>
    <row r="169" spans="1:33" x14ac:dyDescent="0.25">
      <c r="A169" s="13">
        <v>161</v>
      </c>
      <c r="B169" s="89"/>
      <c r="C169" s="89"/>
      <c r="D169" s="119"/>
      <c r="E169" s="89"/>
      <c r="F169" s="120"/>
      <c r="G169" s="120"/>
      <c r="H169" s="118"/>
      <c r="I169" s="118"/>
      <c r="J169" s="118"/>
      <c r="K169" s="121"/>
      <c r="L169" s="120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  <c r="Y169" s="144"/>
      <c r="Z169" s="144"/>
      <c r="AA169" s="144"/>
      <c r="AB169" s="144"/>
      <c r="AC169" s="144"/>
      <c r="AD169" s="144"/>
      <c r="AE169" s="144"/>
      <c r="AF169" s="144"/>
      <c r="AG169" s="144"/>
    </row>
    <row r="170" spans="1:33" x14ac:dyDescent="0.25">
      <c r="A170" s="13">
        <v>162</v>
      </c>
      <c r="B170" s="89"/>
      <c r="C170" s="89"/>
      <c r="D170" s="119"/>
      <c r="E170" s="89"/>
      <c r="F170" s="120"/>
      <c r="G170" s="120"/>
      <c r="H170" s="118"/>
      <c r="I170" s="118"/>
      <c r="J170" s="118"/>
      <c r="K170" s="121"/>
      <c r="L170" s="120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  <c r="Y170" s="144"/>
      <c r="Z170" s="144"/>
      <c r="AA170" s="144"/>
      <c r="AB170" s="144"/>
      <c r="AC170" s="144"/>
      <c r="AD170" s="144"/>
      <c r="AE170" s="144"/>
      <c r="AF170" s="144"/>
      <c r="AG170" s="144"/>
    </row>
    <row r="171" spans="1:33" x14ac:dyDescent="0.25">
      <c r="A171" s="13">
        <v>163</v>
      </c>
      <c r="B171" s="89"/>
      <c r="C171" s="89"/>
      <c r="D171" s="119"/>
      <c r="E171" s="89"/>
      <c r="F171" s="120"/>
      <c r="G171" s="120"/>
      <c r="H171" s="118"/>
      <c r="I171" s="118"/>
      <c r="J171" s="118"/>
      <c r="K171" s="121"/>
      <c r="L171" s="120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  <c r="AB171" s="144"/>
      <c r="AC171" s="144"/>
      <c r="AD171" s="144"/>
      <c r="AE171" s="144"/>
      <c r="AF171" s="144"/>
      <c r="AG171" s="144"/>
    </row>
    <row r="172" spans="1:33" x14ac:dyDescent="0.25">
      <c r="A172" s="13">
        <v>164</v>
      </c>
      <c r="B172" s="89"/>
      <c r="C172" s="89"/>
      <c r="D172" s="119"/>
      <c r="E172" s="89"/>
      <c r="F172" s="120"/>
      <c r="G172" s="120"/>
      <c r="H172" s="118"/>
      <c r="I172" s="118"/>
      <c r="J172" s="118"/>
      <c r="K172" s="121"/>
      <c r="L172" s="120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  <c r="AA172" s="144"/>
      <c r="AB172" s="144"/>
      <c r="AC172" s="144"/>
      <c r="AD172" s="144"/>
      <c r="AE172" s="144"/>
      <c r="AF172" s="144"/>
      <c r="AG172" s="144"/>
    </row>
    <row r="173" spans="1:33" x14ac:dyDescent="0.25">
      <c r="A173" s="13">
        <v>165</v>
      </c>
      <c r="B173" s="89"/>
      <c r="C173" s="89"/>
      <c r="D173" s="119"/>
      <c r="E173" s="89"/>
      <c r="F173" s="120"/>
      <c r="G173" s="120"/>
      <c r="H173" s="118"/>
      <c r="I173" s="118"/>
      <c r="J173" s="118"/>
      <c r="K173" s="121"/>
      <c r="L173" s="120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  <c r="Y173" s="144"/>
      <c r="Z173" s="144"/>
      <c r="AA173" s="144"/>
      <c r="AB173" s="144"/>
      <c r="AC173" s="144"/>
      <c r="AD173" s="144"/>
      <c r="AE173" s="144"/>
      <c r="AF173" s="144"/>
      <c r="AG173" s="144"/>
    </row>
    <row r="174" spans="1:33" x14ac:dyDescent="0.25">
      <c r="A174" s="13">
        <v>166</v>
      </c>
      <c r="B174" s="89"/>
      <c r="C174" s="89"/>
      <c r="D174" s="119"/>
      <c r="E174" s="89"/>
      <c r="F174" s="120"/>
      <c r="G174" s="120"/>
      <c r="H174" s="118"/>
      <c r="I174" s="118"/>
      <c r="J174" s="118"/>
      <c r="K174" s="121"/>
      <c r="L174" s="120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  <c r="AA174" s="144"/>
      <c r="AB174" s="144"/>
      <c r="AC174" s="144"/>
      <c r="AD174" s="144"/>
      <c r="AE174" s="144"/>
      <c r="AF174" s="144"/>
      <c r="AG174" s="144"/>
    </row>
    <row r="175" spans="1:33" x14ac:dyDescent="0.25">
      <c r="A175" s="13">
        <v>167</v>
      </c>
      <c r="B175" s="89"/>
      <c r="C175" s="89"/>
      <c r="D175" s="119"/>
      <c r="E175" s="89"/>
      <c r="F175" s="120"/>
      <c r="G175" s="120"/>
      <c r="H175" s="118"/>
      <c r="I175" s="118"/>
      <c r="J175" s="118"/>
      <c r="K175" s="121"/>
      <c r="L175" s="120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  <c r="AA175" s="144"/>
      <c r="AB175" s="144"/>
      <c r="AC175" s="144"/>
      <c r="AD175" s="144"/>
      <c r="AE175" s="144"/>
      <c r="AF175" s="144"/>
      <c r="AG175" s="144"/>
    </row>
    <row r="176" spans="1:33" x14ac:dyDescent="0.25">
      <c r="A176" s="13">
        <v>168</v>
      </c>
      <c r="B176" s="89"/>
      <c r="C176" s="89"/>
      <c r="D176" s="119"/>
      <c r="E176" s="89"/>
      <c r="F176" s="120"/>
      <c r="G176" s="120"/>
      <c r="H176" s="118"/>
      <c r="I176" s="118"/>
      <c r="J176" s="118"/>
      <c r="K176" s="121"/>
      <c r="L176" s="120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  <c r="AA176" s="144"/>
      <c r="AB176" s="144"/>
      <c r="AC176" s="144"/>
      <c r="AD176" s="144"/>
      <c r="AE176" s="144"/>
      <c r="AF176" s="144"/>
      <c r="AG176" s="144"/>
    </row>
    <row r="177" spans="1:33" x14ac:dyDescent="0.25">
      <c r="A177" s="13">
        <v>169</v>
      </c>
      <c r="B177" s="89"/>
      <c r="C177" s="89"/>
      <c r="D177" s="119"/>
      <c r="E177" s="89"/>
      <c r="F177" s="120"/>
      <c r="G177" s="120"/>
      <c r="H177" s="118"/>
      <c r="I177" s="118"/>
      <c r="J177" s="118"/>
      <c r="K177" s="121"/>
      <c r="L177" s="120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  <c r="Y177" s="144"/>
      <c r="Z177" s="144"/>
      <c r="AA177" s="144"/>
      <c r="AB177" s="144"/>
      <c r="AC177" s="144"/>
      <c r="AD177" s="144"/>
      <c r="AE177" s="144"/>
      <c r="AF177" s="144"/>
      <c r="AG177" s="144"/>
    </row>
    <row r="178" spans="1:33" x14ac:dyDescent="0.25">
      <c r="A178" s="13">
        <v>170</v>
      </c>
      <c r="B178" s="89"/>
      <c r="C178" s="89"/>
      <c r="D178" s="119"/>
      <c r="E178" s="89"/>
      <c r="F178" s="120"/>
      <c r="G178" s="120"/>
      <c r="H178" s="118"/>
      <c r="I178" s="118"/>
      <c r="J178" s="118"/>
      <c r="K178" s="121"/>
      <c r="L178" s="120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  <c r="AA178" s="144"/>
      <c r="AB178" s="144"/>
      <c r="AC178" s="144"/>
      <c r="AD178" s="144"/>
      <c r="AE178" s="144"/>
      <c r="AF178" s="144"/>
      <c r="AG178" s="144"/>
    </row>
    <row r="179" spans="1:33" x14ac:dyDescent="0.25">
      <c r="A179" s="13">
        <v>171</v>
      </c>
      <c r="B179" s="89"/>
      <c r="C179" s="89"/>
      <c r="D179" s="119"/>
      <c r="E179" s="89"/>
      <c r="F179" s="120"/>
      <c r="G179" s="120"/>
      <c r="H179" s="118"/>
      <c r="I179" s="118"/>
      <c r="J179" s="118"/>
      <c r="K179" s="121"/>
      <c r="L179" s="120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  <c r="Z179" s="144"/>
      <c r="AA179" s="144"/>
      <c r="AB179" s="144"/>
      <c r="AC179" s="144"/>
      <c r="AD179" s="144"/>
      <c r="AE179" s="144"/>
      <c r="AF179" s="144"/>
      <c r="AG179" s="144"/>
    </row>
    <row r="180" spans="1:33" x14ac:dyDescent="0.25">
      <c r="A180" s="13">
        <v>172</v>
      </c>
      <c r="B180" s="89"/>
      <c r="C180" s="89"/>
      <c r="D180" s="119"/>
      <c r="E180" s="89"/>
      <c r="F180" s="120"/>
      <c r="G180" s="120"/>
      <c r="H180" s="118"/>
      <c r="I180" s="118"/>
      <c r="J180" s="118"/>
      <c r="K180" s="121"/>
      <c r="L180" s="120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  <c r="AA180" s="144"/>
      <c r="AB180" s="144"/>
      <c r="AC180" s="144"/>
      <c r="AD180" s="144"/>
      <c r="AE180" s="144"/>
      <c r="AF180" s="144"/>
      <c r="AG180" s="144"/>
    </row>
    <row r="181" spans="1:33" x14ac:dyDescent="0.25">
      <c r="A181" s="13">
        <v>173</v>
      </c>
      <c r="B181" s="89"/>
      <c r="C181" s="89"/>
      <c r="D181" s="119"/>
      <c r="E181" s="89"/>
      <c r="F181" s="120"/>
      <c r="G181" s="120"/>
      <c r="H181" s="118"/>
      <c r="I181" s="118"/>
      <c r="J181" s="118"/>
      <c r="K181" s="121"/>
      <c r="L181" s="120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  <c r="AA181" s="144"/>
      <c r="AB181" s="144"/>
      <c r="AC181" s="144"/>
      <c r="AD181" s="144"/>
      <c r="AE181" s="144"/>
      <c r="AF181" s="144"/>
      <c r="AG181" s="144"/>
    </row>
    <row r="182" spans="1:33" x14ac:dyDescent="0.25">
      <c r="A182" s="13">
        <v>174</v>
      </c>
      <c r="B182" s="89"/>
      <c r="C182" s="89"/>
      <c r="D182" s="119"/>
      <c r="E182" s="89"/>
      <c r="F182" s="120"/>
      <c r="G182" s="120"/>
      <c r="H182" s="118"/>
      <c r="I182" s="118"/>
      <c r="J182" s="118"/>
      <c r="K182" s="121"/>
      <c r="L182" s="120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  <c r="Y182" s="144"/>
      <c r="Z182" s="144"/>
      <c r="AA182" s="144"/>
      <c r="AB182" s="144"/>
      <c r="AC182" s="144"/>
      <c r="AD182" s="144"/>
      <c r="AE182" s="144"/>
      <c r="AF182" s="144"/>
      <c r="AG182" s="144"/>
    </row>
    <row r="183" spans="1:33" x14ac:dyDescent="0.25">
      <c r="A183" s="13">
        <v>175</v>
      </c>
      <c r="B183" s="89"/>
      <c r="C183" s="89"/>
      <c r="D183" s="119"/>
      <c r="E183" s="89"/>
      <c r="F183" s="120"/>
      <c r="G183" s="120"/>
      <c r="H183" s="118"/>
      <c r="I183" s="118"/>
      <c r="J183" s="118"/>
      <c r="K183" s="121"/>
      <c r="L183" s="120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  <c r="AA183" s="144"/>
      <c r="AB183" s="144"/>
      <c r="AC183" s="144"/>
      <c r="AD183" s="144"/>
      <c r="AE183" s="144"/>
      <c r="AF183" s="144"/>
      <c r="AG183" s="144"/>
    </row>
    <row r="184" spans="1:33" x14ac:dyDescent="0.25">
      <c r="A184" s="13">
        <v>176</v>
      </c>
      <c r="B184" s="89"/>
      <c r="C184" s="89"/>
      <c r="D184" s="119"/>
      <c r="E184" s="89"/>
      <c r="F184" s="120"/>
      <c r="G184" s="120"/>
      <c r="H184" s="118"/>
      <c r="I184" s="118"/>
      <c r="J184" s="118"/>
      <c r="K184" s="121"/>
      <c r="L184" s="120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  <c r="Z184" s="144"/>
      <c r="AA184" s="144"/>
      <c r="AB184" s="144"/>
      <c r="AC184" s="144"/>
      <c r="AD184" s="144"/>
      <c r="AE184" s="144"/>
      <c r="AF184" s="144"/>
      <c r="AG184" s="144"/>
    </row>
    <row r="185" spans="1:33" x14ac:dyDescent="0.25">
      <c r="A185" s="13">
        <v>177</v>
      </c>
      <c r="B185" s="89"/>
      <c r="C185" s="89"/>
      <c r="D185" s="119"/>
      <c r="E185" s="89"/>
      <c r="F185" s="120"/>
      <c r="G185" s="120"/>
      <c r="H185" s="118"/>
      <c r="I185" s="118"/>
      <c r="J185" s="118"/>
      <c r="K185" s="121"/>
      <c r="L185" s="120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  <c r="Y185" s="144"/>
      <c r="Z185" s="144"/>
      <c r="AA185" s="144"/>
      <c r="AB185" s="144"/>
      <c r="AC185" s="144"/>
      <c r="AD185" s="144"/>
      <c r="AE185" s="144"/>
      <c r="AF185" s="144"/>
      <c r="AG185" s="144"/>
    </row>
    <row r="186" spans="1:33" x14ac:dyDescent="0.25">
      <c r="A186" s="13">
        <v>178</v>
      </c>
      <c r="B186" s="89"/>
      <c r="C186" s="89"/>
      <c r="D186" s="119"/>
      <c r="E186" s="89"/>
      <c r="F186" s="120"/>
      <c r="G186" s="120"/>
      <c r="H186" s="118"/>
      <c r="I186" s="118"/>
      <c r="J186" s="118"/>
      <c r="K186" s="121"/>
      <c r="L186" s="120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  <c r="Y186" s="144"/>
      <c r="Z186" s="144"/>
      <c r="AA186" s="144"/>
      <c r="AB186" s="144"/>
      <c r="AC186" s="144"/>
      <c r="AD186" s="144"/>
      <c r="AE186" s="144"/>
      <c r="AF186" s="144"/>
      <c r="AG186" s="144"/>
    </row>
    <row r="187" spans="1:33" x14ac:dyDescent="0.25">
      <c r="A187" s="13">
        <v>179</v>
      </c>
      <c r="B187" s="89"/>
      <c r="C187" s="89"/>
      <c r="D187" s="119"/>
      <c r="E187" s="89"/>
      <c r="F187" s="120"/>
      <c r="G187" s="120"/>
      <c r="H187" s="118"/>
      <c r="I187" s="118"/>
      <c r="J187" s="118"/>
      <c r="K187" s="121"/>
      <c r="L187" s="120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  <c r="Z187" s="144"/>
      <c r="AA187" s="144"/>
      <c r="AB187" s="144"/>
      <c r="AC187" s="144"/>
      <c r="AD187" s="144"/>
      <c r="AE187" s="144"/>
      <c r="AF187" s="144"/>
      <c r="AG187" s="144"/>
    </row>
    <row r="188" spans="1:33" x14ac:dyDescent="0.25">
      <c r="A188" s="13">
        <v>180</v>
      </c>
      <c r="B188" s="89"/>
      <c r="C188" s="89"/>
      <c r="D188" s="119"/>
      <c r="E188" s="89"/>
      <c r="F188" s="120"/>
      <c r="G188" s="120"/>
      <c r="H188" s="118"/>
      <c r="I188" s="118"/>
      <c r="J188" s="118"/>
      <c r="K188" s="121"/>
      <c r="L188" s="120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  <c r="Y188" s="144"/>
      <c r="Z188" s="144"/>
      <c r="AA188" s="144"/>
      <c r="AB188" s="144"/>
      <c r="AC188" s="144"/>
      <c r="AD188" s="144"/>
      <c r="AE188" s="144"/>
      <c r="AF188" s="144"/>
      <c r="AG188" s="144"/>
    </row>
    <row r="189" spans="1:33" x14ac:dyDescent="0.25">
      <c r="A189" s="13">
        <v>181</v>
      </c>
      <c r="B189" s="89"/>
      <c r="C189" s="89"/>
      <c r="D189" s="119"/>
      <c r="E189" s="89"/>
      <c r="F189" s="120"/>
      <c r="G189" s="120"/>
      <c r="H189" s="118"/>
      <c r="I189" s="118"/>
      <c r="J189" s="118"/>
      <c r="K189" s="121"/>
      <c r="L189" s="120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  <c r="Y189" s="144"/>
      <c r="Z189" s="144"/>
      <c r="AA189" s="144"/>
      <c r="AB189" s="144"/>
      <c r="AC189" s="144"/>
      <c r="AD189" s="144"/>
      <c r="AE189" s="144"/>
      <c r="AF189" s="144"/>
      <c r="AG189" s="144"/>
    </row>
    <row r="190" spans="1:33" x14ac:dyDescent="0.25">
      <c r="A190" s="13">
        <v>182</v>
      </c>
      <c r="B190" s="89"/>
      <c r="C190" s="89"/>
      <c r="D190" s="119"/>
      <c r="E190" s="89"/>
      <c r="F190" s="120"/>
      <c r="G190" s="120"/>
      <c r="H190" s="118"/>
      <c r="I190" s="118"/>
      <c r="J190" s="118"/>
      <c r="K190" s="121"/>
      <c r="L190" s="120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  <c r="AA190" s="144"/>
      <c r="AB190" s="144"/>
      <c r="AC190" s="144"/>
      <c r="AD190" s="144"/>
      <c r="AE190" s="144"/>
      <c r="AF190" s="144"/>
      <c r="AG190" s="144"/>
    </row>
    <row r="191" spans="1:33" x14ac:dyDescent="0.25">
      <c r="A191" s="13">
        <v>183</v>
      </c>
      <c r="B191" s="89"/>
      <c r="C191" s="89"/>
      <c r="D191" s="119"/>
      <c r="E191" s="89"/>
      <c r="F191" s="120"/>
      <c r="G191" s="120"/>
      <c r="H191" s="118"/>
      <c r="I191" s="118"/>
      <c r="J191" s="118"/>
      <c r="K191" s="121"/>
      <c r="L191" s="120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  <c r="Y191" s="144"/>
      <c r="Z191" s="144"/>
      <c r="AA191" s="144"/>
      <c r="AB191" s="144"/>
      <c r="AC191" s="144"/>
      <c r="AD191" s="144"/>
      <c r="AE191" s="144"/>
      <c r="AF191" s="144"/>
      <c r="AG191" s="144"/>
    </row>
    <row r="192" spans="1:33" x14ac:dyDescent="0.25">
      <c r="A192" s="13">
        <v>184</v>
      </c>
      <c r="B192" s="89"/>
      <c r="C192" s="89"/>
      <c r="D192" s="119"/>
      <c r="E192" s="89"/>
      <c r="F192" s="120"/>
      <c r="G192" s="120"/>
      <c r="H192" s="118"/>
      <c r="I192" s="118"/>
      <c r="J192" s="118"/>
      <c r="K192" s="121"/>
      <c r="L192" s="120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  <c r="Y192" s="144"/>
      <c r="Z192" s="144"/>
      <c r="AA192" s="144"/>
      <c r="AB192" s="144"/>
      <c r="AC192" s="144"/>
      <c r="AD192" s="144"/>
      <c r="AE192" s="144"/>
      <c r="AF192" s="144"/>
      <c r="AG192" s="144"/>
    </row>
    <row r="193" spans="1:33" x14ac:dyDescent="0.25">
      <c r="A193" s="13">
        <v>185</v>
      </c>
      <c r="B193" s="89"/>
      <c r="C193" s="89"/>
      <c r="D193" s="119"/>
      <c r="E193" s="89"/>
      <c r="F193" s="120"/>
      <c r="G193" s="120"/>
      <c r="H193" s="118"/>
      <c r="I193" s="118"/>
      <c r="J193" s="118"/>
      <c r="K193" s="121"/>
      <c r="L193" s="120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  <c r="Y193" s="144"/>
      <c r="Z193" s="144"/>
      <c r="AA193" s="144"/>
      <c r="AB193" s="144"/>
      <c r="AC193" s="144"/>
      <c r="AD193" s="144"/>
      <c r="AE193" s="144"/>
      <c r="AF193" s="144"/>
      <c r="AG193" s="144"/>
    </row>
    <row r="194" spans="1:33" x14ac:dyDescent="0.25">
      <c r="A194" s="13">
        <v>186</v>
      </c>
      <c r="B194" s="89"/>
      <c r="C194" s="89"/>
      <c r="D194" s="119"/>
      <c r="E194" s="89"/>
      <c r="F194" s="120"/>
      <c r="G194" s="120"/>
      <c r="H194" s="118"/>
      <c r="I194" s="118"/>
      <c r="J194" s="118"/>
      <c r="K194" s="121"/>
      <c r="L194" s="120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  <c r="Y194" s="144"/>
      <c r="Z194" s="144"/>
      <c r="AA194" s="144"/>
      <c r="AB194" s="144"/>
      <c r="AC194" s="144"/>
      <c r="AD194" s="144"/>
      <c r="AE194" s="144"/>
      <c r="AF194" s="144"/>
      <c r="AG194" s="144"/>
    </row>
    <row r="195" spans="1:33" x14ac:dyDescent="0.25">
      <c r="A195" s="13">
        <v>187</v>
      </c>
      <c r="B195" s="89"/>
      <c r="C195" s="89"/>
      <c r="D195" s="119"/>
      <c r="E195" s="89"/>
      <c r="F195" s="120"/>
      <c r="G195" s="120"/>
      <c r="H195" s="118"/>
      <c r="I195" s="118"/>
      <c r="J195" s="118"/>
      <c r="K195" s="121"/>
      <c r="L195" s="120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  <c r="Y195" s="144"/>
      <c r="Z195" s="144"/>
      <c r="AA195" s="144"/>
      <c r="AB195" s="144"/>
      <c r="AC195" s="144"/>
      <c r="AD195" s="144"/>
      <c r="AE195" s="144"/>
      <c r="AF195" s="144"/>
      <c r="AG195" s="144"/>
    </row>
    <row r="196" spans="1:33" x14ac:dyDescent="0.25">
      <c r="A196" s="13">
        <v>188</v>
      </c>
      <c r="B196" s="89"/>
      <c r="C196" s="89"/>
      <c r="D196" s="119"/>
      <c r="E196" s="89"/>
      <c r="F196" s="120"/>
      <c r="G196" s="120"/>
      <c r="H196" s="118"/>
      <c r="I196" s="118"/>
      <c r="J196" s="118"/>
      <c r="K196" s="121"/>
      <c r="L196" s="120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  <c r="Y196" s="144"/>
      <c r="Z196" s="144"/>
      <c r="AA196" s="144"/>
      <c r="AB196" s="144"/>
      <c r="AC196" s="144"/>
      <c r="AD196" s="144"/>
      <c r="AE196" s="144"/>
      <c r="AF196" s="144"/>
      <c r="AG196" s="144"/>
    </row>
    <row r="197" spans="1:33" x14ac:dyDescent="0.25">
      <c r="A197" s="13">
        <v>189</v>
      </c>
      <c r="B197" s="89"/>
      <c r="C197" s="89"/>
      <c r="D197" s="119"/>
      <c r="E197" s="89"/>
      <c r="F197" s="120"/>
      <c r="G197" s="120"/>
      <c r="H197" s="118"/>
      <c r="I197" s="118"/>
      <c r="J197" s="118"/>
      <c r="K197" s="121"/>
      <c r="L197" s="120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  <c r="Y197" s="144"/>
      <c r="Z197" s="144"/>
      <c r="AA197" s="144"/>
      <c r="AB197" s="144"/>
      <c r="AC197" s="144"/>
      <c r="AD197" s="144"/>
      <c r="AE197" s="144"/>
      <c r="AF197" s="144"/>
      <c r="AG197" s="144"/>
    </row>
    <row r="198" spans="1:33" x14ac:dyDescent="0.25">
      <c r="A198" s="13">
        <v>190</v>
      </c>
      <c r="B198" s="89"/>
      <c r="C198" s="89"/>
      <c r="D198" s="119"/>
      <c r="E198" s="89"/>
      <c r="F198" s="120"/>
      <c r="G198" s="120"/>
      <c r="H198" s="118"/>
      <c r="I198" s="118"/>
      <c r="J198" s="118"/>
      <c r="K198" s="121"/>
      <c r="L198" s="120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  <c r="Y198" s="144"/>
      <c r="Z198" s="144"/>
      <c r="AA198" s="144"/>
      <c r="AB198" s="144"/>
      <c r="AC198" s="144"/>
      <c r="AD198" s="144"/>
      <c r="AE198" s="144"/>
      <c r="AF198" s="144"/>
      <c r="AG198" s="144"/>
    </row>
    <row r="199" spans="1:33" x14ac:dyDescent="0.25">
      <c r="A199" s="13">
        <v>191</v>
      </c>
      <c r="B199" s="89"/>
      <c r="C199" s="89"/>
      <c r="D199" s="119"/>
      <c r="E199" s="89"/>
      <c r="F199" s="120"/>
      <c r="G199" s="120"/>
      <c r="H199" s="118"/>
      <c r="I199" s="118"/>
      <c r="J199" s="118"/>
      <c r="K199" s="121"/>
      <c r="L199" s="120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  <c r="Y199" s="144"/>
      <c r="Z199" s="144"/>
      <c r="AA199" s="144"/>
      <c r="AB199" s="144"/>
      <c r="AC199" s="144"/>
      <c r="AD199" s="144"/>
      <c r="AE199" s="144"/>
      <c r="AF199" s="144"/>
      <c r="AG199" s="144"/>
    </row>
    <row r="200" spans="1:33" x14ac:dyDescent="0.25">
      <c r="A200" s="13">
        <v>192</v>
      </c>
      <c r="B200" s="89"/>
      <c r="C200" s="89"/>
      <c r="D200" s="119"/>
      <c r="E200" s="89"/>
      <c r="F200" s="120"/>
      <c r="G200" s="120"/>
      <c r="H200" s="118"/>
      <c r="I200" s="118"/>
      <c r="J200" s="118"/>
      <c r="K200" s="121"/>
      <c r="L200" s="120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  <c r="Y200" s="144"/>
      <c r="Z200" s="144"/>
      <c r="AA200" s="144"/>
      <c r="AB200" s="144"/>
      <c r="AC200" s="144"/>
      <c r="AD200" s="144"/>
      <c r="AE200" s="144"/>
      <c r="AF200" s="144"/>
      <c r="AG200" s="144"/>
    </row>
    <row r="201" spans="1:33" x14ac:dyDescent="0.25">
      <c r="A201" s="13">
        <v>193</v>
      </c>
      <c r="B201" s="89"/>
      <c r="C201" s="89"/>
      <c r="D201" s="119"/>
      <c r="E201" s="89"/>
      <c r="F201" s="120"/>
      <c r="G201" s="120"/>
      <c r="H201" s="118"/>
      <c r="I201" s="118"/>
      <c r="J201" s="118"/>
      <c r="K201" s="121"/>
      <c r="L201" s="120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  <c r="Y201" s="144"/>
      <c r="Z201" s="144"/>
      <c r="AA201" s="144"/>
      <c r="AB201" s="144"/>
      <c r="AC201" s="144"/>
      <c r="AD201" s="144"/>
      <c r="AE201" s="144"/>
      <c r="AF201" s="144"/>
      <c r="AG201" s="144"/>
    </row>
    <row r="202" spans="1:33" x14ac:dyDescent="0.25">
      <c r="A202" s="13">
        <v>194</v>
      </c>
      <c r="B202" s="89"/>
      <c r="C202" s="89"/>
      <c r="D202" s="119"/>
      <c r="E202" s="89"/>
      <c r="F202" s="120"/>
      <c r="G202" s="120"/>
      <c r="H202" s="118"/>
      <c r="I202" s="118"/>
      <c r="J202" s="118"/>
      <c r="K202" s="121"/>
      <c r="L202" s="120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  <c r="Y202" s="144"/>
      <c r="Z202" s="144"/>
      <c r="AA202" s="144"/>
      <c r="AB202" s="144"/>
      <c r="AC202" s="144"/>
      <c r="AD202" s="144"/>
      <c r="AE202" s="144"/>
      <c r="AF202" s="144"/>
      <c r="AG202" s="144"/>
    </row>
    <row r="203" spans="1:33" x14ac:dyDescent="0.25">
      <c r="A203" s="13">
        <v>195</v>
      </c>
      <c r="B203" s="89"/>
      <c r="C203" s="89"/>
      <c r="D203" s="119"/>
      <c r="E203" s="89"/>
      <c r="F203" s="120"/>
      <c r="G203" s="120"/>
      <c r="H203" s="118"/>
      <c r="I203" s="118"/>
      <c r="J203" s="118"/>
      <c r="K203" s="121"/>
      <c r="L203" s="120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  <c r="Y203" s="144"/>
      <c r="Z203" s="144"/>
      <c r="AA203" s="144"/>
      <c r="AB203" s="144"/>
      <c r="AC203" s="144"/>
      <c r="AD203" s="144"/>
      <c r="AE203" s="144"/>
      <c r="AF203" s="144"/>
      <c r="AG203" s="144"/>
    </row>
    <row r="204" spans="1:33" x14ac:dyDescent="0.25">
      <c r="A204" s="13">
        <v>196</v>
      </c>
      <c r="B204" s="89"/>
      <c r="C204" s="89"/>
      <c r="D204" s="119"/>
      <c r="E204" s="89"/>
      <c r="F204" s="120"/>
      <c r="G204" s="120"/>
      <c r="H204" s="118"/>
      <c r="I204" s="118"/>
      <c r="J204" s="118"/>
      <c r="K204" s="121"/>
      <c r="L204" s="120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  <c r="Y204" s="144"/>
      <c r="Z204" s="144"/>
      <c r="AA204" s="144"/>
      <c r="AB204" s="144"/>
      <c r="AC204" s="144"/>
      <c r="AD204" s="144"/>
      <c r="AE204" s="144"/>
      <c r="AF204" s="144"/>
      <c r="AG204" s="144"/>
    </row>
    <row r="205" spans="1:33" x14ac:dyDescent="0.25">
      <c r="A205" s="13">
        <v>197</v>
      </c>
      <c r="B205" s="89"/>
      <c r="C205" s="89"/>
      <c r="D205" s="119"/>
      <c r="E205" s="89"/>
      <c r="F205" s="120"/>
      <c r="G205" s="120"/>
      <c r="H205" s="118"/>
      <c r="I205" s="118"/>
      <c r="J205" s="118"/>
      <c r="K205" s="121"/>
      <c r="L205" s="120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  <c r="Y205" s="144"/>
      <c r="Z205" s="144"/>
      <c r="AA205" s="144"/>
      <c r="AB205" s="144"/>
      <c r="AC205" s="144"/>
      <c r="AD205" s="144"/>
      <c r="AE205" s="144"/>
      <c r="AF205" s="144"/>
      <c r="AG205" s="144"/>
    </row>
    <row r="206" spans="1:33" x14ac:dyDescent="0.25">
      <c r="A206" s="13">
        <v>198</v>
      </c>
      <c r="B206" s="89"/>
      <c r="C206" s="89"/>
      <c r="D206" s="119"/>
      <c r="E206" s="89"/>
      <c r="F206" s="120"/>
      <c r="G206" s="120"/>
      <c r="H206" s="118"/>
      <c r="I206" s="118"/>
      <c r="J206" s="118"/>
      <c r="K206" s="121"/>
      <c r="L206" s="120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  <c r="Y206" s="144"/>
      <c r="Z206" s="144"/>
      <c r="AA206" s="144"/>
      <c r="AB206" s="144"/>
      <c r="AC206" s="144"/>
      <c r="AD206" s="144"/>
      <c r="AE206" s="144"/>
      <c r="AF206" s="144"/>
      <c r="AG206" s="144"/>
    </row>
    <row r="207" spans="1:33" x14ac:dyDescent="0.25">
      <c r="A207" s="13">
        <v>199</v>
      </c>
      <c r="B207" s="89"/>
      <c r="C207" s="89"/>
      <c r="D207" s="119"/>
      <c r="E207" s="89"/>
      <c r="F207" s="120"/>
      <c r="G207" s="120"/>
      <c r="H207" s="118"/>
      <c r="I207" s="118"/>
      <c r="J207" s="118"/>
      <c r="K207" s="121"/>
      <c r="L207" s="120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  <c r="Y207" s="144"/>
      <c r="Z207" s="144"/>
      <c r="AA207" s="144"/>
      <c r="AB207" s="144"/>
      <c r="AC207" s="144"/>
      <c r="AD207" s="144"/>
      <c r="AE207" s="144"/>
      <c r="AF207" s="144"/>
      <c r="AG207" s="144"/>
    </row>
    <row r="208" spans="1:33" x14ac:dyDescent="0.25">
      <c r="A208" s="13">
        <v>200</v>
      </c>
      <c r="B208" s="89"/>
      <c r="C208" s="89"/>
      <c r="D208" s="119"/>
      <c r="E208" s="89"/>
      <c r="F208" s="120"/>
      <c r="G208" s="120"/>
      <c r="H208" s="118"/>
      <c r="I208" s="118"/>
      <c r="J208" s="118"/>
      <c r="K208" s="121"/>
      <c r="L208" s="120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  <c r="Y208" s="144"/>
      <c r="Z208" s="144"/>
      <c r="AA208" s="144"/>
      <c r="AB208" s="144"/>
      <c r="AC208" s="144"/>
      <c r="AD208" s="144"/>
      <c r="AE208" s="144"/>
      <c r="AF208" s="144"/>
      <c r="AG208" s="144"/>
    </row>
    <row r="209" spans="1:33" x14ac:dyDescent="0.25">
      <c r="A209" s="13">
        <v>201</v>
      </c>
      <c r="B209" s="89"/>
      <c r="C209" s="89"/>
      <c r="D209" s="119"/>
      <c r="E209" s="89"/>
      <c r="F209" s="120"/>
      <c r="G209" s="120"/>
      <c r="H209" s="118"/>
      <c r="I209" s="118"/>
      <c r="J209" s="118"/>
      <c r="K209" s="121"/>
      <c r="L209" s="120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  <c r="Y209" s="144"/>
      <c r="Z209" s="144"/>
      <c r="AA209" s="144"/>
      <c r="AB209" s="144"/>
      <c r="AC209" s="144"/>
      <c r="AD209" s="144"/>
      <c r="AE209" s="144"/>
      <c r="AF209" s="144"/>
      <c r="AG209" s="144"/>
    </row>
    <row r="210" spans="1:33" x14ac:dyDescent="0.25">
      <c r="A210" s="13">
        <v>202</v>
      </c>
      <c r="B210" s="89"/>
      <c r="C210" s="89"/>
      <c r="D210" s="119"/>
      <c r="E210" s="89"/>
      <c r="F210" s="120"/>
      <c r="G210" s="120"/>
      <c r="H210" s="118"/>
      <c r="I210" s="118"/>
      <c r="J210" s="118"/>
      <c r="K210" s="121"/>
      <c r="L210" s="120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  <c r="Y210" s="144"/>
      <c r="Z210" s="144"/>
      <c r="AA210" s="144"/>
      <c r="AB210" s="144"/>
      <c r="AC210" s="144"/>
      <c r="AD210" s="144"/>
      <c r="AE210" s="144"/>
      <c r="AF210" s="144"/>
      <c r="AG210" s="144"/>
    </row>
    <row r="211" spans="1:33" x14ac:dyDescent="0.25">
      <c r="A211" s="13">
        <v>203</v>
      </c>
      <c r="B211" s="89"/>
      <c r="C211" s="89"/>
      <c r="D211" s="119"/>
      <c r="E211" s="89"/>
      <c r="F211" s="120"/>
      <c r="G211" s="120"/>
      <c r="H211" s="118"/>
      <c r="I211" s="118"/>
      <c r="J211" s="118"/>
      <c r="K211" s="121"/>
      <c r="L211" s="120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  <c r="Y211" s="144"/>
      <c r="Z211" s="144"/>
      <c r="AA211" s="144"/>
      <c r="AB211" s="144"/>
      <c r="AC211" s="144"/>
      <c r="AD211" s="144"/>
      <c r="AE211" s="144"/>
      <c r="AF211" s="144"/>
      <c r="AG211" s="144"/>
    </row>
    <row r="212" spans="1:33" x14ac:dyDescent="0.25">
      <c r="A212" s="13">
        <v>204</v>
      </c>
      <c r="B212" s="89"/>
      <c r="C212" s="89"/>
      <c r="D212" s="119"/>
      <c r="E212" s="89"/>
      <c r="F212" s="120"/>
      <c r="G212" s="120"/>
      <c r="H212" s="118"/>
      <c r="I212" s="118"/>
      <c r="J212" s="118"/>
      <c r="K212" s="121"/>
      <c r="L212" s="120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  <c r="Y212" s="144"/>
      <c r="Z212" s="144"/>
      <c r="AA212" s="144"/>
      <c r="AB212" s="144"/>
      <c r="AC212" s="144"/>
      <c r="AD212" s="144"/>
      <c r="AE212" s="144"/>
      <c r="AF212" s="144"/>
      <c r="AG212" s="144"/>
    </row>
    <row r="213" spans="1:33" x14ac:dyDescent="0.25">
      <c r="A213" s="13">
        <v>205</v>
      </c>
      <c r="B213" s="89"/>
      <c r="C213" s="89"/>
      <c r="D213" s="119"/>
      <c r="E213" s="89"/>
      <c r="F213" s="120"/>
      <c r="G213" s="120"/>
      <c r="H213" s="118"/>
      <c r="I213" s="118"/>
      <c r="J213" s="118"/>
      <c r="K213" s="121"/>
      <c r="L213" s="120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  <c r="Y213" s="144"/>
      <c r="Z213" s="144"/>
      <c r="AA213" s="144"/>
      <c r="AB213" s="144"/>
      <c r="AC213" s="144"/>
      <c r="AD213" s="144"/>
      <c r="AE213" s="144"/>
      <c r="AF213" s="144"/>
      <c r="AG213" s="144"/>
    </row>
    <row r="214" spans="1:33" x14ac:dyDescent="0.25">
      <c r="A214" s="13">
        <v>206</v>
      </c>
      <c r="B214" s="89"/>
      <c r="C214" s="89"/>
      <c r="D214" s="119"/>
      <c r="E214" s="89"/>
      <c r="F214" s="120"/>
      <c r="G214" s="120"/>
      <c r="H214" s="118"/>
      <c r="I214" s="118"/>
      <c r="J214" s="118"/>
      <c r="K214" s="121"/>
      <c r="L214" s="120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  <c r="Y214" s="144"/>
      <c r="Z214" s="144"/>
      <c r="AA214" s="144"/>
      <c r="AB214" s="144"/>
      <c r="AC214" s="144"/>
      <c r="AD214" s="144"/>
      <c r="AE214" s="144"/>
      <c r="AF214" s="144"/>
      <c r="AG214" s="144"/>
    </row>
    <row r="215" spans="1:33" x14ac:dyDescent="0.25">
      <c r="A215" s="13">
        <v>207</v>
      </c>
      <c r="B215" s="89"/>
      <c r="C215" s="89"/>
      <c r="D215" s="119"/>
      <c r="E215" s="89"/>
      <c r="F215" s="120"/>
      <c r="G215" s="120"/>
      <c r="H215" s="118"/>
      <c r="I215" s="118"/>
      <c r="J215" s="118"/>
      <c r="K215" s="121"/>
      <c r="L215" s="120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  <c r="Y215" s="144"/>
      <c r="Z215" s="144"/>
      <c r="AA215" s="144"/>
      <c r="AB215" s="144"/>
      <c r="AC215" s="144"/>
      <c r="AD215" s="144"/>
      <c r="AE215" s="144"/>
      <c r="AF215" s="144"/>
      <c r="AG215" s="144"/>
    </row>
    <row r="216" spans="1:33" x14ac:dyDescent="0.25">
      <c r="A216" s="13">
        <v>208</v>
      </c>
      <c r="B216" s="89"/>
      <c r="C216" s="89"/>
      <c r="D216" s="119"/>
      <c r="E216" s="89"/>
      <c r="F216" s="120"/>
      <c r="G216" s="120"/>
      <c r="H216" s="118"/>
      <c r="I216" s="118"/>
      <c r="J216" s="118"/>
      <c r="K216" s="121"/>
      <c r="L216" s="120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  <c r="Y216" s="144"/>
      <c r="Z216" s="144"/>
      <c r="AA216" s="144"/>
      <c r="AB216" s="144"/>
      <c r="AC216" s="144"/>
      <c r="AD216" s="144"/>
      <c r="AE216" s="144"/>
      <c r="AF216" s="144"/>
      <c r="AG216" s="144"/>
    </row>
    <row r="217" spans="1:33" x14ac:dyDescent="0.25">
      <c r="A217" s="13">
        <v>209</v>
      </c>
      <c r="B217" s="89"/>
      <c r="C217" s="89"/>
      <c r="D217" s="119"/>
      <c r="E217" s="89"/>
      <c r="F217" s="120"/>
      <c r="G217" s="120"/>
      <c r="H217" s="118"/>
      <c r="I217" s="118"/>
      <c r="J217" s="118"/>
      <c r="K217" s="121"/>
      <c r="L217" s="120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  <c r="Y217" s="144"/>
      <c r="Z217" s="144"/>
      <c r="AA217" s="144"/>
      <c r="AB217" s="144"/>
      <c r="AC217" s="144"/>
      <c r="AD217" s="144"/>
      <c r="AE217" s="144"/>
      <c r="AF217" s="144"/>
      <c r="AG217" s="144"/>
    </row>
    <row r="218" spans="1:33" x14ac:dyDescent="0.25">
      <c r="A218" s="13">
        <v>210</v>
      </c>
      <c r="B218" s="89"/>
      <c r="C218" s="89"/>
      <c r="D218" s="119"/>
      <c r="E218" s="89"/>
      <c r="F218" s="120"/>
      <c r="G218" s="120"/>
      <c r="H218" s="118"/>
      <c r="I218" s="118"/>
      <c r="J218" s="118"/>
      <c r="K218" s="121"/>
      <c r="L218" s="120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  <c r="Y218" s="144"/>
      <c r="Z218" s="144"/>
      <c r="AA218" s="144"/>
      <c r="AB218" s="144"/>
      <c r="AC218" s="144"/>
      <c r="AD218" s="144"/>
      <c r="AE218" s="144"/>
      <c r="AF218" s="144"/>
      <c r="AG218" s="144"/>
    </row>
    <row r="219" spans="1:33" x14ac:dyDescent="0.25">
      <c r="A219" s="13">
        <v>211</v>
      </c>
      <c r="B219" s="89"/>
      <c r="C219" s="89"/>
      <c r="D219" s="119"/>
      <c r="E219" s="89"/>
      <c r="F219" s="120"/>
      <c r="G219" s="120"/>
      <c r="H219" s="118"/>
      <c r="I219" s="118"/>
      <c r="J219" s="118"/>
      <c r="K219" s="121"/>
      <c r="L219" s="120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  <c r="Y219" s="144"/>
      <c r="Z219" s="144"/>
      <c r="AA219" s="144"/>
      <c r="AB219" s="144"/>
      <c r="AC219" s="144"/>
      <c r="AD219" s="144"/>
      <c r="AE219" s="144"/>
      <c r="AF219" s="144"/>
      <c r="AG219" s="144"/>
    </row>
    <row r="220" spans="1:33" x14ac:dyDescent="0.25">
      <c r="A220" s="13">
        <v>212</v>
      </c>
      <c r="B220" s="89"/>
      <c r="C220" s="89"/>
      <c r="D220" s="119"/>
      <c r="E220" s="89"/>
      <c r="F220" s="120"/>
      <c r="G220" s="120"/>
      <c r="H220" s="118"/>
      <c r="I220" s="118"/>
      <c r="J220" s="118"/>
      <c r="K220" s="121"/>
      <c r="L220" s="120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  <c r="Y220" s="144"/>
      <c r="Z220" s="144"/>
      <c r="AA220" s="144"/>
      <c r="AB220" s="144"/>
      <c r="AC220" s="144"/>
      <c r="AD220" s="144"/>
      <c r="AE220" s="144"/>
      <c r="AF220" s="144"/>
      <c r="AG220" s="144"/>
    </row>
    <row r="221" spans="1:33" x14ac:dyDescent="0.25">
      <c r="A221" s="13">
        <v>213</v>
      </c>
      <c r="B221" s="89"/>
      <c r="C221" s="89"/>
      <c r="D221" s="119"/>
      <c r="E221" s="89"/>
      <c r="F221" s="120"/>
      <c r="G221" s="120"/>
      <c r="H221" s="118"/>
      <c r="I221" s="118"/>
      <c r="J221" s="118"/>
      <c r="K221" s="121"/>
      <c r="L221" s="120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  <c r="Y221" s="144"/>
      <c r="Z221" s="144"/>
      <c r="AA221" s="144"/>
      <c r="AB221" s="144"/>
      <c r="AC221" s="144"/>
      <c r="AD221" s="144"/>
      <c r="AE221" s="144"/>
      <c r="AF221" s="144"/>
      <c r="AG221" s="144"/>
    </row>
    <row r="222" spans="1:33" x14ac:dyDescent="0.25">
      <c r="A222" s="13">
        <v>214</v>
      </c>
      <c r="B222" s="89"/>
      <c r="C222" s="89"/>
      <c r="D222" s="119"/>
      <c r="E222" s="89"/>
      <c r="F222" s="120"/>
      <c r="G222" s="120"/>
      <c r="H222" s="118"/>
      <c r="I222" s="118"/>
      <c r="J222" s="118"/>
      <c r="K222" s="121"/>
      <c r="L222" s="120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  <c r="Y222" s="144"/>
      <c r="Z222" s="144"/>
      <c r="AA222" s="144"/>
      <c r="AB222" s="144"/>
      <c r="AC222" s="144"/>
      <c r="AD222" s="144"/>
      <c r="AE222" s="144"/>
      <c r="AF222" s="144"/>
      <c r="AG222" s="144"/>
    </row>
    <row r="223" spans="1:33" x14ac:dyDescent="0.25">
      <c r="A223" s="13">
        <v>215</v>
      </c>
      <c r="B223" s="89"/>
      <c r="C223" s="89"/>
      <c r="D223" s="119"/>
      <c r="E223" s="89"/>
      <c r="F223" s="120"/>
      <c r="G223" s="120"/>
      <c r="H223" s="118"/>
      <c r="I223" s="118"/>
      <c r="J223" s="118"/>
      <c r="K223" s="121"/>
      <c r="L223" s="120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  <c r="Y223" s="144"/>
      <c r="Z223" s="144"/>
      <c r="AA223" s="144"/>
      <c r="AB223" s="144"/>
      <c r="AC223" s="144"/>
      <c r="AD223" s="144"/>
      <c r="AE223" s="144"/>
      <c r="AF223" s="144"/>
      <c r="AG223" s="144"/>
    </row>
    <row r="224" spans="1:33" x14ac:dyDescent="0.25">
      <c r="A224" s="13">
        <v>216</v>
      </c>
      <c r="B224" s="89"/>
      <c r="C224" s="89"/>
      <c r="D224" s="119"/>
      <c r="E224" s="89"/>
      <c r="F224" s="120"/>
      <c r="G224" s="120"/>
      <c r="H224" s="118"/>
      <c r="I224" s="118"/>
      <c r="J224" s="118"/>
      <c r="K224" s="121"/>
      <c r="L224" s="120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  <c r="Y224" s="144"/>
      <c r="Z224" s="144"/>
      <c r="AA224" s="144"/>
      <c r="AB224" s="144"/>
      <c r="AC224" s="144"/>
      <c r="AD224" s="144"/>
      <c r="AE224" s="144"/>
      <c r="AF224" s="144"/>
      <c r="AG224" s="144"/>
    </row>
    <row r="225" spans="1:33" x14ac:dyDescent="0.25">
      <c r="A225" s="13">
        <v>217</v>
      </c>
      <c r="B225" s="89"/>
      <c r="C225" s="89"/>
      <c r="D225" s="119"/>
      <c r="E225" s="89"/>
      <c r="F225" s="120"/>
      <c r="G225" s="120"/>
      <c r="H225" s="118"/>
      <c r="I225" s="118"/>
      <c r="J225" s="118"/>
      <c r="K225" s="121"/>
      <c r="L225" s="120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  <c r="Y225" s="144"/>
      <c r="Z225" s="144"/>
      <c r="AA225" s="144"/>
      <c r="AB225" s="144"/>
      <c r="AC225" s="144"/>
      <c r="AD225" s="144"/>
      <c r="AE225" s="144"/>
      <c r="AF225" s="144"/>
      <c r="AG225" s="144"/>
    </row>
    <row r="226" spans="1:33" x14ac:dyDescent="0.25">
      <c r="A226" s="13">
        <v>218</v>
      </c>
      <c r="B226" s="89"/>
      <c r="C226" s="89"/>
      <c r="D226" s="119"/>
      <c r="E226" s="89"/>
      <c r="F226" s="120"/>
      <c r="G226" s="120"/>
      <c r="H226" s="118"/>
      <c r="I226" s="118"/>
      <c r="J226" s="118"/>
      <c r="K226" s="121"/>
      <c r="L226" s="120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  <c r="Y226" s="144"/>
      <c r="Z226" s="144"/>
      <c r="AA226" s="144"/>
      <c r="AB226" s="144"/>
      <c r="AC226" s="144"/>
      <c r="AD226" s="144"/>
      <c r="AE226" s="144"/>
      <c r="AF226" s="144"/>
      <c r="AG226" s="144"/>
    </row>
    <row r="227" spans="1:33" x14ac:dyDescent="0.25">
      <c r="A227" s="13">
        <v>219</v>
      </c>
      <c r="B227" s="89"/>
      <c r="C227" s="89"/>
      <c r="D227" s="119"/>
      <c r="E227" s="89"/>
      <c r="F227" s="120"/>
      <c r="G227" s="120"/>
      <c r="H227" s="118"/>
      <c r="I227" s="118"/>
      <c r="J227" s="118"/>
      <c r="K227" s="121"/>
      <c r="L227" s="120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  <c r="Y227" s="144"/>
      <c r="Z227" s="144"/>
      <c r="AA227" s="144"/>
      <c r="AB227" s="144"/>
      <c r="AC227" s="144"/>
      <c r="AD227" s="144"/>
      <c r="AE227" s="144"/>
      <c r="AF227" s="144"/>
      <c r="AG227" s="144"/>
    </row>
    <row r="228" spans="1:33" x14ac:dyDescent="0.25">
      <c r="A228" s="13">
        <v>220</v>
      </c>
      <c r="B228" s="89"/>
      <c r="C228" s="89"/>
      <c r="D228" s="119"/>
      <c r="E228" s="89"/>
      <c r="F228" s="120"/>
      <c r="G228" s="120"/>
      <c r="H228" s="118"/>
      <c r="I228" s="118"/>
      <c r="J228" s="118"/>
      <c r="K228" s="121"/>
      <c r="L228" s="120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  <c r="Y228" s="144"/>
      <c r="Z228" s="144"/>
      <c r="AA228" s="144"/>
      <c r="AB228" s="144"/>
      <c r="AC228" s="144"/>
      <c r="AD228" s="144"/>
      <c r="AE228" s="144"/>
      <c r="AF228" s="144"/>
      <c r="AG228" s="144"/>
    </row>
    <row r="229" spans="1:33" x14ac:dyDescent="0.25">
      <c r="A229" s="13">
        <v>221</v>
      </c>
      <c r="B229" s="89"/>
      <c r="C229" s="89"/>
      <c r="D229" s="119"/>
      <c r="E229" s="89"/>
      <c r="F229" s="120"/>
      <c r="G229" s="120"/>
      <c r="H229" s="118"/>
      <c r="I229" s="118"/>
      <c r="J229" s="118"/>
      <c r="K229" s="121"/>
      <c r="L229" s="120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  <c r="Y229" s="144"/>
      <c r="Z229" s="144"/>
      <c r="AA229" s="144"/>
      <c r="AB229" s="144"/>
      <c r="AC229" s="144"/>
      <c r="AD229" s="144"/>
      <c r="AE229" s="144"/>
      <c r="AF229" s="144"/>
      <c r="AG229" s="144"/>
    </row>
    <row r="230" spans="1:33" x14ac:dyDescent="0.25">
      <c r="A230" s="13">
        <v>222</v>
      </c>
      <c r="B230" s="89"/>
      <c r="C230" s="89"/>
      <c r="D230" s="119"/>
      <c r="E230" s="89"/>
      <c r="F230" s="120"/>
      <c r="G230" s="120"/>
      <c r="H230" s="118"/>
      <c r="I230" s="118"/>
      <c r="J230" s="118"/>
      <c r="K230" s="121"/>
      <c r="L230" s="120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  <c r="Y230" s="144"/>
      <c r="Z230" s="144"/>
      <c r="AA230" s="144"/>
      <c r="AB230" s="144"/>
      <c r="AC230" s="144"/>
      <c r="AD230" s="144"/>
      <c r="AE230" s="144"/>
      <c r="AF230" s="144"/>
      <c r="AG230" s="144"/>
    </row>
    <row r="231" spans="1:33" x14ac:dyDescent="0.25">
      <c r="A231" s="13">
        <v>223</v>
      </c>
      <c r="B231" s="89"/>
      <c r="C231" s="89"/>
      <c r="D231" s="119"/>
      <c r="E231" s="89"/>
      <c r="F231" s="120"/>
      <c r="G231" s="120"/>
      <c r="H231" s="118"/>
      <c r="I231" s="118"/>
      <c r="J231" s="118"/>
      <c r="K231" s="121"/>
      <c r="L231" s="120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  <c r="Y231" s="144"/>
      <c r="Z231" s="144"/>
      <c r="AA231" s="144"/>
      <c r="AB231" s="144"/>
      <c r="AC231" s="144"/>
      <c r="AD231" s="144"/>
      <c r="AE231" s="144"/>
      <c r="AF231" s="144"/>
      <c r="AG231" s="144"/>
    </row>
    <row r="232" spans="1:33" x14ac:dyDescent="0.25">
      <c r="A232" s="13">
        <v>224</v>
      </c>
      <c r="B232" s="89"/>
      <c r="C232" s="89"/>
      <c r="D232" s="119"/>
      <c r="E232" s="89"/>
      <c r="F232" s="120"/>
      <c r="G232" s="120"/>
      <c r="H232" s="118"/>
      <c r="I232" s="118"/>
      <c r="J232" s="118"/>
      <c r="K232" s="121"/>
      <c r="L232" s="120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  <c r="Y232" s="144"/>
      <c r="Z232" s="144"/>
      <c r="AA232" s="144"/>
      <c r="AB232" s="144"/>
      <c r="AC232" s="144"/>
      <c r="AD232" s="144"/>
      <c r="AE232" s="144"/>
      <c r="AF232" s="144"/>
      <c r="AG232" s="144"/>
    </row>
    <row r="233" spans="1:33" x14ac:dyDescent="0.25">
      <c r="A233" s="13">
        <v>225</v>
      </c>
      <c r="B233" s="89"/>
      <c r="C233" s="89"/>
      <c r="D233" s="119"/>
      <c r="E233" s="89"/>
      <c r="F233" s="120"/>
      <c r="G233" s="120"/>
      <c r="H233" s="118"/>
      <c r="I233" s="118"/>
      <c r="J233" s="118"/>
      <c r="K233" s="121"/>
      <c r="L233" s="120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  <c r="Y233" s="144"/>
      <c r="Z233" s="144"/>
      <c r="AA233" s="144"/>
      <c r="AB233" s="144"/>
      <c r="AC233" s="144"/>
      <c r="AD233" s="144"/>
      <c r="AE233" s="144"/>
      <c r="AF233" s="144"/>
      <c r="AG233" s="144"/>
    </row>
    <row r="234" spans="1:33" x14ac:dyDescent="0.25">
      <c r="A234" s="13">
        <v>226</v>
      </c>
      <c r="B234" s="89"/>
      <c r="C234" s="89"/>
      <c r="D234" s="119"/>
      <c r="E234" s="89"/>
      <c r="F234" s="120"/>
      <c r="G234" s="120"/>
      <c r="H234" s="118"/>
      <c r="I234" s="118"/>
      <c r="J234" s="118"/>
      <c r="K234" s="121"/>
      <c r="L234" s="120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  <c r="Y234" s="144"/>
      <c r="Z234" s="144"/>
      <c r="AA234" s="144"/>
      <c r="AB234" s="144"/>
      <c r="AC234" s="144"/>
      <c r="AD234" s="144"/>
      <c r="AE234" s="144"/>
      <c r="AF234" s="144"/>
      <c r="AG234" s="144"/>
    </row>
    <row r="235" spans="1:33" x14ac:dyDescent="0.25">
      <c r="A235" s="13">
        <v>227</v>
      </c>
      <c r="B235" s="89"/>
      <c r="C235" s="89"/>
      <c r="D235" s="119"/>
      <c r="E235" s="89"/>
      <c r="F235" s="120"/>
      <c r="G235" s="120"/>
      <c r="H235" s="118"/>
      <c r="I235" s="118"/>
      <c r="J235" s="118"/>
      <c r="K235" s="121"/>
      <c r="L235" s="120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  <c r="Y235" s="144"/>
      <c r="Z235" s="144"/>
      <c r="AA235" s="144"/>
      <c r="AB235" s="144"/>
      <c r="AC235" s="144"/>
      <c r="AD235" s="144"/>
      <c r="AE235" s="144"/>
      <c r="AF235" s="144"/>
      <c r="AG235" s="144"/>
    </row>
    <row r="236" spans="1:33" x14ac:dyDescent="0.25">
      <c r="A236" s="13">
        <v>228</v>
      </c>
      <c r="B236" s="89"/>
      <c r="C236" s="89"/>
      <c r="D236" s="119"/>
      <c r="E236" s="89"/>
      <c r="F236" s="120"/>
      <c r="G236" s="120"/>
      <c r="H236" s="118"/>
      <c r="I236" s="118"/>
      <c r="J236" s="118"/>
      <c r="K236" s="121"/>
      <c r="L236" s="120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  <c r="Y236" s="144"/>
      <c r="Z236" s="144"/>
      <c r="AA236" s="144"/>
      <c r="AB236" s="144"/>
      <c r="AC236" s="144"/>
      <c r="AD236" s="144"/>
      <c r="AE236" s="144"/>
      <c r="AF236" s="144"/>
      <c r="AG236" s="144"/>
    </row>
    <row r="237" spans="1:33" x14ac:dyDescent="0.25">
      <c r="A237" s="13">
        <v>229</v>
      </c>
      <c r="B237" s="89"/>
      <c r="C237" s="89"/>
      <c r="D237" s="119"/>
      <c r="E237" s="89"/>
      <c r="F237" s="120"/>
      <c r="G237" s="120"/>
      <c r="H237" s="118"/>
      <c r="I237" s="118"/>
      <c r="J237" s="118"/>
      <c r="K237" s="121"/>
      <c r="L237" s="120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  <c r="Y237" s="144"/>
      <c r="Z237" s="144"/>
      <c r="AA237" s="144"/>
      <c r="AB237" s="144"/>
      <c r="AC237" s="144"/>
      <c r="AD237" s="144"/>
      <c r="AE237" s="144"/>
      <c r="AF237" s="144"/>
      <c r="AG237" s="144"/>
    </row>
    <row r="238" spans="1:33" x14ac:dyDescent="0.25">
      <c r="A238" s="13">
        <v>230</v>
      </c>
      <c r="B238" s="89"/>
      <c r="C238" s="89"/>
      <c r="D238" s="119"/>
      <c r="E238" s="89"/>
      <c r="F238" s="120"/>
      <c r="G238" s="120"/>
      <c r="H238" s="118"/>
      <c r="I238" s="118"/>
      <c r="J238" s="118"/>
      <c r="K238" s="121"/>
      <c r="L238" s="120"/>
      <c r="M238" s="144"/>
      <c r="N238" s="144"/>
      <c r="O238" s="144"/>
      <c r="P238" s="144"/>
      <c r="Q238" s="144"/>
      <c r="R238" s="144"/>
      <c r="S238" s="144"/>
      <c r="T238" s="144"/>
      <c r="U238" s="144"/>
      <c r="V238" s="144"/>
      <c r="W238" s="144"/>
      <c r="X238" s="144"/>
      <c r="Y238" s="144"/>
      <c r="Z238" s="144"/>
      <c r="AA238" s="144"/>
      <c r="AB238" s="144"/>
      <c r="AC238" s="144"/>
      <c r="AD238" s="144"/>
      <c r="AE238" s="144"/>
      <c r="AF238" s="144"/>
      <c r="AG238" s="144"/>
    </row>
    <row r="239" spans="1:33" x14ac:dyDescent="0.25">
      <c r="A239" s="13">
        <v>231</v>
      </c>
      <c r="B239" s="89"/>
      <c r="C239" s="89"/>
      <c r="D239" s="119"/>
      <c r="E239" s="89"/>
      <c r="F239" s="120"/>
      <c r="G239" s="120"/>
      <c r="H239" s="118"/>
      <c r="I239" s="118"/>
      <c r="J239" s="118"/>
      <c r="K239" s="121"/>
      <c r="L239" s="120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4"/>
      <c r="Y239" s="144"/>
      <c r="Z239" s="144"/>
      <c r="AA239" s="144"/>
      <c r="AB239" s="144"/>
      <c r="AC239" s="144"/>
      <c r="AD239" s="144"/>
      <c r="AE239" s="144"/>
      <c r="AF239" s="144"/>
      <c r="AG239" s="144"/>
    </row>
    <row r="240" spans="1:33" x14ac:dyDescent="0.25">
      <c r="A240" s="13">
        <v>232</v>
      </c>
      <c r="B240" s="89"/>
      <c r="C240" s="89"/>
      <c r="D240" s="119"/>
      <c r="E240" s="89"/>
      <c r="F240" s="120"/>
      <c r="G240" s="120"/>
      <c r="H240" s="118"/>
      <c r="I240" s="118"/>
      <c r="J240" s="118"/>
      <c r="K240" s="121"/>
      <c r="L240" s="120"/>
      <c r="M240" s="144"/>
      <c r="N240" s="144"/>
      <c r="O240" s="144"/>
      <c r="P240" s="144"/>
      <c r="Q240" s="144"/>
      <c r="R240" s="144"/>
      <c r="S240" s="144"/>
      <c r="T240" s="144"/>
      <c r="U240" s="144"/>
      <c r="V240" s="144"/>
      <c r="W240" s="144"/>
      <c r="X240" s="144"/>
      <c r="Y240" s="144"/>
      <c r="Z240" s="144"/>
      <c r="AA240" s="144"/>
      <c r="AB240" s="144"/>
      <c r="AC240" s="144"/>
      <c r="AD240" s="144"/>
      <c r="AE240" s="144"/>
      <c r="AF240" s="144"/>
      <c r="AG240" s="144"/>
    </row>
    <row r="241" spans="1:33" x14ac:dyDescent="0.25">
      <c r="A241" s="13">
        <v>233</v>
      </c>
      <c r="B241" s="89"/>
      <c r="C241" s="89"/>
      <c r="D241" s="119"/>
      <c r="E241" s="89"/>
      <c r="F241" s="120"/>
      <c r="G241" s="120"/>
      <c r="H241" s="118"/>
      <c r="I241" s="118"/>
      <c r="J241" s="118"/>
      <c r="K241" s="121"/>
      <c r="L241" s="120"/>
      <c r="M241" s="144"/>
      <c r="N241" s="144"/>
      <c r="O241" s="144"/>
      <c r="P241" s="144"/>
      <c r="Q241" s="144"/>
      <c r="R241" s="144"/>
      <c r="S241" s="144"/>
      <c r="T241" s="144"/>
      <c r="U241" s="144"/>
      <c r="V241" s="144"/>
      <c r="W241" s="144"/>
      <c r="X241" s="144"/>
      <c r="Y241" s="144"/>
      <c r="Z241" s="144"/>
      <c r="AA241" s="144"/>
      <c r="AB241" s="144"/>
      <c r="AC241" s="144"/>
      <c r="AD241" s="144"/>
      <c r="AE241" s="144"/>
      <c r="AF241" s="144"/>
      <c r="AG241" s="144"/>
    </row>
    <row r="242" spans="1:33" x14ac:dyDescent="0.25">
      <c r="A242" s="13">
        <v>234</v>
      </c>
      <c r="B242" s="89"/>
      <c r="C242" s="89"/>
      <c r="D242" s="119"/>
      <c r="E242" s="89"/>
      <c r="F242" s="120"/>
      <c r="G242" s="120"/>
      <c r="H242" s="118"/>
      <c r="I242" s="118"/>
      <c r="J242" s="118"/>
      <c r="K242" s="121"/>
      <c r="L242" s="120"/>
      <c r="M242" s="144"/>
      <c r="N242" s="144"/>
      <c r="O242" s="144"/>
      <c r="P242" s="144"/>
      <c r="Q242" s="144"/>
      <c r="R242" s="144"/>
      <c r="S242" s="144"/>
      <c r="T242" s="144"/>
      <c r="U242" s="144"/>
      <c r="V242" s="144"/>
      <c r="W242" s="144"/>
      <c r="X242" s="144"/>
      <c r="Y242" s="144"/>
      <c r="Z242" s="144"/>
      <c r="AA242" s="144"/>
      <c r="AB242" s="144"/>
      <c r="AC242" s="144"/>
      <c r="AD242" s="144"/>
      <c r="AE242" s="144"/>
      <c r="AF242" s="144"/>
      <c r="AG242" s="144"/>
    </row>
    <row r="243" spans="1:33" x14ac:dyDescent="0.25">
      <c r="A243" s="13">
        <v>235</v>
      </c>
      <c r="B243" s="89"/>
      <c r="C243" s="89"/>
      <c r="D243" s="119"/>
      <c r="E243" s="89"/>
      <c r="F243" s="120"/>
      <c r="G243" s="120"/>
      <c r="H243" s="118"/>
      <c r="I243" s="118"/>
      <c r="J243" s="118"/>
      <c r="K243" s="121"/>
      <c r="L243" s="120"/>
      <c r="M243" s="144"/>
      <c r="N243" s="144"/>
      <c r="O243" s="144"/>
      <c r="P243" s="144"/>
      <c r="Q243" s="144"/>
      <c r="R243" s="144"/>
      <c r="S243" s="144"/>
      <c r="T243" s="144"/>
      <c r="U243" s="144"/>
      <c r="V243" s="144"/>
      <c r="W243" s="144"/>
      <c r="X243" s="144"/>
      <c r="Y243" s="144"/>
      <c r="Z243" s="144"/>
      <c r="AA243" s="144"/>
      <c r="AB243" s="144"/>
      <c r="AC243" s="144"/>
      <c r="AD243" s="144"/>
      <c r="AE243" s="144"/>
      <c r="AF243" s="144"/>
      <c r="AG243" s="144"/>
    </row>
    <row r="244" spans="1:33" x14ac:dyDescent="0.25">
      <c r="A244" s="13">
        <v>236</v>
      </c>
      <c r="B244" s="89"/>
      <c r="C244" s="89"/>
      <c r="D244" s="119"/>
      <c r="E244" s="89"/>
      <c r="F244" s="120"/>
      <c r="G244" s="120"/>
      <c r="H244" s="118"/>
      <c r="I244" s="118"/>
      <c r="J244" s="118"/>
      <c r="K244" s="121"/>
      <c r="L244" s="120"/>
      <c r="M244" s="144"/>
      <c r="N244" s="144"/>
      <c r="O244" s="144"/>
      <c r="P244" s="144"/>
      <c r="Q244" s="144"/>
      <c r="R244" s="144"/>
      <c r="S244" s="144"/>
      <c r="T244" s="144"/>
      <c r="U244" s="144"/>
      <c r="V244" s="144"/>
      <c r="W244" s="144"/>
      <c r="X244" s="144"/>
      <c r="Y244" s="144"/>
      <c r="Z244" s="144"/>
      <c r="AA244" s="144"/>
      <c r="AB244" s="144"/>
      <c r="AC244" s="144"/>
      <c r="AD244" s="144"/>
      <c r="AE244" s="144"/>
      <c r="AF244" s="144"/>
      <c r="AG244" s="144"/>
    </row>
    <row r="245" spans="1:33" x14ac:dyDescent="0.25">
      <c r="A245" s="13">
        <v>237</v>
      </c>
      <c r="B245" s="89"/>
      <c r="C245" s="89"/>
      <c r="D245" s="119"/>
      <c r="E245" s="89"/>
      <c r="F245" s="120"/>
      <c r="G245" s="120"/>
      <c r="H245" s="118"/>
      <c r="I245" s="118"/>
      <c r="J245" s="118"/>
      <c r="K245" s="121"/>
      <c r="L245" s="120"/>
      <c r="M245" s="144"/>
      <c r="N245" s="144"/>
      <c r="O245" s="144"/>
      <c r="P245" s="144"/>
      <c r="Q245" s="144"/>
      <c r="R245" s="144"/>
      <c r="S245" s="144"/>
      <c r="T245" s="144"/>
      <c r="U245" s="144"/>
      <c r="V245" s="144"/>
      <c r="W245" s="144"/>
      <c r="X245" s="144"/>
      <c r="Y245" s="144"/>
      <c r="Z245" s="144"/>
      <c r="AA245" s="144"/>
      <c r="AB245" s="144"/>
      <c r="AC245" s="144"/>
      <c r="AD245" s="144"/>
      <c r="AE245" s="144"/>
      <c r="AF245" s="144"/>
      <c r="AG245" s="144"/>
    </row>
    <row r="246" spans="1:33" x14ac:dyDescent="0.25">
      <c r="A246" s="13">
        <v>238</v>
      </c>
      <c r="B246" s="89"/>
      <c r="C246" s="89"/>
      <c r="D246" s="119"/>
      <c r="E246" s="89"/>
      <c r="F246" s="120"/>
      <c r="G246" s="120"/>
      <c r="H246" s="118"/>
      <c r="I246" s="118"/>
      <c r="J246" s="118"/>
      <c r="K246" s="121"/>
      <c r="L246" s="120"/>
      <c r="M246" s="144"/>
      <c r="N246" s="144"/>
      <c r="O246" s="144"/>
      <c r="P246" s="144"/>
      <c r="Q246" s="144"/>
      <c r="R246" s="144"/>
      <c r="S246" s="144"/>
      <c r="T246" s="144"/>
      <c r="U246" s="144"/>
      <c r="V246" s="144"/>
      <c r="W246" s="144"/>
      <c r="X246" s="144"/>
      <c r="Y246" s="144"/>
      <c r="Z246" s="144"/>
      <c r="AA246" s="144"/>
      <c r="AB246" s="144"/>
      <c r="AC246" s="144"/>
      <c r="AD246" s="144"/>
      <c r="AE246" s="144"/>
      <c r="AF246" s="144"/>
      <c r="AG246" s="144"/>
    </row>
    <row r="247" spans="1:33" x14ac:dyDescent="0.25">
      <c r="A247" s="13">
        <v>239</v>
      </c>
      <c r="B247" s="89"/>
      <c r="C247" s="89"/>
      <c r="D247" s="119"/>
      <c r="E247" s="89"/>
      <c r="F247" s="120"/>
      <c r="G247" s="120"/>
      <c r="H247" s="118"/>
      <c r="I247" s="118"/>
      <c r="J247" s="118"/>
      <c r="K247" s="121"/>
      <c r="L247" s="120"/>
      <c r="M247" s="144"/>
      <c r="N247" s="144"/>
      <c r="O247" s="144"/>
      <c r="P247" s="144"/>
      <c r="Q247" s="144"/>
      <c r="R247" s="144"/>
      <c r="S247" s="144"/>
      <c r="T247" s="144"/>
      <c r="U247" s="144"/>
      <c r="V247" s="144"/>
      <c r="W247" s="144"/>
      <c r="X247" s="144"/>
      <c r="Y247" s="144"/>
      <c r="Z247" s="144"/>
      <c r="AA247" s="144"/>
      <c r="AB247" s="144"/>
      <c r="AC247" s="144"/>
      <c r="AD247" s="144"/>
      <c r="AE247" s="144"/>
      <c r="AF247" s="144"/>
      <c r="AG247" s="144"/>
    </row>
    <row r="248" spans="1:33" x14ac:dyDescent="0.25">
      <c r="A248" s="13">
        <v>240</v>
      </c>
      <c r="B248" s="89"/>
      <c r="C248" s="89"/>
      <c r="D248" s="119"/>
      <c r="E248" s="89"/>
      <c r="F248" s="120"/>
      <c r="G248" s="120"/>
      <c r="H248" s="118"/>
      <c r="I248" s="118"/>
      <c r="J248" s="118"/>
      <c r="K248" s="121"/>
      <c r="L248" s="120"/>
      <c r="M248" s="144"/>
      <c r="N248" s="144"/>
      <c r="O248" s="144"/>
      <c r="P248" s="144"/>
      <c r="Q248" s="144"/>
      <c r="R248" s="144"/>
      <c r="S248" s="144"/>
      <c r="T248" s="144"/>
      <c r="U248" s="144"/>
      <c r="V248" s="144"/>
      <c r="W248" s="144"/>
      <c r="X248" s="144"/>
      <c r="Y248" s="144"/>
      <c r="Z248" s="144"/>
      <c r="AA248" s="144"/>
      <c r="AB248" s="144"/>
      <c r="AC248" s="144"/>
      <c r="AD248" s="144"/>
      <c r="AE248" s="144"/>
      <c r="AF248" s="144"/>
      <c r="AG248" s="144"/>
    </row>
    <row r="249" spans="1:33" x14ac:dyDescent="0.25">
      <c r="A249" s="13">
        <v>241</v>
      </c>
      <c r="B249" s="89"/>
      <c r="C249" s="89"/>
      <c r="D249" s="119"/>
      <c r="E249" s="89"/>
      <c r="F249" s="120"/>
      <c r="G249" s="120"/>
      <c r="H249" s="118"/>
      <c r="I249" s="118"/>
      <c r="J249" s="118"/>
      <c r="K249" s="121"/>
      <c r="L249" s="120"/>
      <c r="M249" s="144"/>
      <c r="N249" s="144"/>
      <c r="O249" s="144"/>
      <c r="P249" s="144"/>
      <c r="Q249" s="144"/>
      <c r="R249" s="144"/>
      <c r="S249" s="144"/>
      <c r="T249" s="144"/>
      <c r="U249" s="144"/>
      <c r="V249" s="144"/>
      <c r="W249" s="144"/>
      <c r="X249" s="144"/>
      <c r="Y249" s="144"/>
      <c r="Z249" s="144"/>
      <c r="AA249" s="144"/>
      <c r="AB249" s="144"/>
      <c r="AC249" s="144"/>
      <c r="AD249" s="144"/>
      <c r="AE249" s="144"/>
      <c r="AF249" s="144"/>
      <c r="AG249" s="144"/>
    </row>
    <row r="250" spans="1:33" x14ac:dyDescent="0.25">
      <c r="A250" s="13">
        <v>242</v>
      </c>
      <c r="B250" s="89"/>
      <c r="C250" s="89"/>
      <c r="D250" s="119"/>
      <c r="E250" s="89"/>
      <c r="F250" s="120"/>
      <c r="G250" s="120"/>
      <c r="H250" s="118"/>
      <c r="I250" s="118"/>
      <c r="J250" s="118"/>
      <c r="K250" s="121"/>
      <c r="L250" s="120"/>
      <c r="M250" s="144"/>
      <c r="N250" s="144"/>
      <c r="O250" s="144"/>
      <c r="P250" s="144"/>
      <c r="Q250" s="144"/>
      <c r="R250" s="144"/>
      <c r="S250" s="144"/>
      <c r="T250" s="144"/>
      <c r="U250" s="144"/>
      <c r="V250" s="144"/>
      <c r="W250" s="144"/>
      <c r="X250" s="144"/>
      <c r="Y250" s="144"/>
      <c r="Z250" s="144"/>
      <c r="AA250" s="144"/>
      <c r="AB250" s="144"/>
      <c r="AC250" s="144"/>
      <c r="AD250" s="144"/>
      <c r="AE250" s="144"/>
      <c r="AF250" s="144"/>
      <c r="AG250" s="144"/>
    </row>
    <row r="251" spans="1:33" x14ac:dyDescent="0.25">
      <c r="A251" s="13">
        <v>243</v>
      </c>
      <c r="B251" s="89"/>
      <c r="C251" s="89"/>
      <c r="D251" s="119"/>
      <c r="E251" s="89"/>
      <c r="F251" s="120"/>
      <c r="G251" s="120"/>
      <c r="H251" s="118"/>
      <c r="I251" s="118"/>
      <c r="J251" s="118"/>
      <c r="K251" s="121"/>
      <c r="L251" s="120"/>
      <c r="M251" s="144"/>
      <c r="N251" s="144"/>
      <c r="O251" s="144"/>
      <c r="P251" s="144"/>
      <c r="Q251" s="144"/>
      <c r="R251" s="144"/>
      <c r="S251" s="144"/>
      <c r="T251" s="144"/>
      <c r="U251" s="144"/>
      <c r="V251" s="144"/>
      <c r="W251" s="144"/>
      <c r="X251" s="144"/>
      <c r="Y251" s="144"/>
      <c r="Z251" s="144"/>
      <c r="AA251" s="144"/>
      <c r="AB251" s="144"/>
      <c r="AC251" s="144"/>
      <c r="AD251" s="144"/>
      <c r="AE251" s="144"/>
      <c r="AF251" s="144"/>
      <c r="AG251" s="144"/>
    </row>
    <row r="252" spans="1:33" x14ac:dyDescent="0.25">
      <c r="A252" s="13">
        <v>244</v>
      </c>
      <c r="B252" s="89"/>
      <c r="C252" s="89"/>
      <c r="D252" s="119"/>
      <c r="E252" s="89"/>
      <c r="F252" s="120"/>
      <c r="G252" s="120"/>
      <c r="H252" s="118"/>
      <c r="I252" s="118"/>
      <c r="J252" s="118"/>
      <c r="K252" s="121"/>
      <c r="L252" s="120"/>
      <c r="M252" s="144"/>
      <c r="N252" s="144"/>
      <c r="O252" s="144"/>
      <c r="P252" s="144"/>
      <c r="Q252" s="144"/>
      <c r="R252" s="144"/>
      <c r="S252" s="144"/>
      <c r="T252" s="144"/>
      <c r="U252" s="144"/>
      <c r="V252" s="144"/>
      <c r="W252" s="144"/>
      <c r="X252" s="144"/>
      <c r="Y252" s="144"/>
      <c r="Z252" s="144"/>
      <c r="AA252" s="144"/>
      <c r="AB252" s="144"/>
      <c r="AC252" s="144"/>
      <c r="AD252" s="144"/>
      <c r="AE252" s="144"/>
      <c r="AF252" s="144"/>
      <c r="AG252" s="144"/>
    </row>
    <row r="253" spans="1:33" x14ac:dyDescent="0.25">
      <c r="A253" s="13">
        <v>245</v>
      </c>
      <c r="B253" s="89"/>
      <c r="C253" s="89"/>
      <c r="D253" s="119"/>
      <c r="E253" s="89"/>
      <c r="F253" s="120"/>
      <c r="G253" s="120"/>
      <c r="H253" s="118"/>
      <c r="I253" s="118"/>
      <c r="J253" s="118"/>
      <c r="K253" s="121"/>
      <c r="L253" s="120"/>
      <c r="M253" s="144"/>
      <c r="N253" s="144"/>
      <c r="O253" s="144"/>
      <c r="P253" s="144"/>
      <c r="Q253" s="144"/>
      <c r="R253" s="144"/>
      <c r="S253" s="144"/>
      <c r="T253" s="144"/>
      <c r="U253" s="144"/>
      <c r="V253" s="144"/>
      <c r="W253" s="144"/>
      <c r="X253" s="144"/>
      <c r="Y253" s="144"/>
      <c r="Z253" s="144"/>
      <c r="AA253" s="144"/>
      <c r="AB253" s="144"/>
      <c r="AC253" s="144"/>
      <c r="AD253" s="144"/>
      <c r="AE253" s="144"/>
      <c r="AF253" s="144"/>
      <c r="AG253" s="144"/>
    </row>
    <row r="254" spans="1:33" x14ac:dyDescent="0.25">
      <c r="A254" s="13">
        <v>246</v>
      </c>
      <c r="B254" s="89"/>
      <c r="C254" s="89"/>
      <c r="D254" s="119"/>
      <c r="E254" s="89"/>
      <c r="F254" s="120"/>
      <c r="G254" s="120"/>
      <c r="H254" s="118"/>
      <c r="I254" s="118"/>
      <c r="J254" s="118"/>
      <c r="K254" s="121"/>
      <c r="L254" s="120"/>
      <c r="M254" s="144"/>
      <c r="N254" s="144"/>
      <c r="O254" s="144"/>
      <c r="P254" s="144"/>
      <c r="Q254" s="144"/>
      <c r="R254" s="144"/>
      <c r="S254" s="144"/>
      <c r="T254" s="144"/>
      <c r="U254" s="144"/>
      <c r="V254" s="144"/>
      <c r="W254" s="144"/>
      <c r="X254" s="144"/>
      <c r="Y254" s="144"/>
      <c r="Z254" s="144"/>
      <c r="AA254" s="144"/>
      <c r="AB254" s="144"/>
      <c r="AC254" s="144"/>
      <c r="AD254" s="144"/>
      <c r="AE254" s="144"/>
      <c r="AF254" s="144"/>
      <c r="AG254" s="144"/>
    </row>
    <row r="255" spans="1:33" x14ac:dyDescent="0.25">
      <c r="A255" s="13">
        <v>247</v>
      </c>
      <c r="B255" s="89"/>
      <c r="C255" s="89"/>
      <c r="D255" s="119"/>
      <c r="E255" s="89"/>
      <c r="F255" s="120"/>
      <c r="G255" s="120"/>
      <c r="H255" s="118"/>
      <c r="I255" s="118"/>
      <c r="J255" s="118"/>
      <c r="K255" s="121"/>
      <c r="L255" s="120"/>
      <c r="M255" s="144"/>
      <c r="N255" s="144"/>
      <c r="O255" s="144"/>
      <c r="P255" s="144"/>
      <c r="Q255" s="144"/>
      <c r="R255" s="144"/>
      <c r="S255" s="144"/>
      <c r="T255" s="144"/>
      <c r="U255" s="144"/>
      <c r="V255" s="144"/>
      <c r="W255" s="144"/>
      <c r="X255" s="144"/>
      <c r="Y255" s="144"/>
      <c r="Z255" s="144"/>
      <c r="AA255" s="144"/>
      <c r="AB255" s="144"/>
      <c r="AC255" s="144"/>
      <c r="AD255" s="144"/>
      <c r="AE255" s="144"/>
      <c r="AF255" s="144"/>
      <c r="AG255" s="144"/>
    </row>
    <row r="256" spans="1:33" x14ac:dyDescent="0.25">
      <c r="A256" s="13">
        <v>248</v>
      </c>
      <c r="B256" s="89"/>
      <c r="C256" s="89"/>
      <c r="D256" s="119"/>
      <c r="E256" s="89"/>
      <c r="F256" s="120"/>
      <c r="G256" s="120"/>
      <c r="H256" s="118"/>
      <c r="I256" s="118"/>
      <c r="J256" s="118"/>
      <c r="K256" s="121"/>
      <c r="L256" s="120"/>
      <c r="M256" s="144"/>
      <c r="N256" s="144"/>
      <c r="O256" s="144"/>
      <c r="P256" s="144"/>
      <c r="Q256" s="144"/>
      <c r="R256" s="144"/>
      <c r="S256" s="144"/>
      <c r="T256" s="144"/>
      <c r="U256" s="144"/>
      <c r="V256" s="144"/>
      <c r="W256" s="144"/>
      <c r="X256" s="144"/>
      <c r="Y256" s="144"/>
      <c r="Z256" s="144"/>
      <c r="AA256" s="144"/>
      <c r="AB256" s="144"/>
      <c r="AC256" s="144"/>
      <c r="AD256" s="144"/>
      <c r="AE256" s="144"/>
      <c r="AF256" s="144"/>
      <c r="AG256" s="144"/>
    </row>
    <row r="257" spans="1:33" x14ac:dyDescent="0.25">
      <c r="A257" s="13">
        <v>249</v>
      </c>
      <c r="B257" s="89"/>
      <c r="C257" s="89"/>
      <c r="D257" s="119"/>
      <c r="E257" s="89"/>
      <c r="F257" s="120"/>
      <c r="G257" s="120"/>
      <c r="H257" s="118"/>
      <c r="I257" s="118"/>
      <c r="J257" s="118"/>
      <c r="K257" s="121"/>
      <c r="L257" s="120"/>
      <c r="M257" s="144"/>
      <c r="N257" s="144"/>
      <c r="O257" s="144"/>
      <c r="P257" s="144"/>
      <c r="Q257" s="144"/>
      <c r="R257" s="144"/>
      <c r="S257" s="144"/>
      <c r="T257" s="144"/>
      <c r="U257" s="144"/>
      <c r="V257" s="144"/>
      <c r="W257" s="144"/>
      <c r="X257" s="144"/>
      <c r="Y257" s="144"/>
      <c r="Z257" s="144"/>
      <c r="AA257" s="144"/>
      <c r="AB257" s="144"/>
      <c r="AC257" s="144"/>
      <c r="AD257" s="144"/>
      <c r="AE257" s="144"/>
      <c r="AF257" s="144"/>
      <c r="AG257" s="144"/>
    </row>
    <row r="258" spans="1:33" x14ac:dyDescent="0.25">
      <c r="A258" s="13">
        <v>250</v>
      </c>
      <c r="B258" s="89"/>
      <c r="C258" s="89"/>
      <c r="D258" s="119"/>
      <c r="E258" s="89"/>
      <c r="F258" s="120"/>
      <c r="G258" s="120"/>
      <c r="H258" s="118"/>
      <c r="I258" s="118"/>
      <c r="J258" s="118"/>
      <c r="K258" s="121"/>
      <c r="L258" s="120"/>
      <c r="M258" s="144"/>
      <c r="N258" s="144"/>
      <c r="O258" s="144"/>
      <c r="P258" s="144"/>
      <c r="Q258" s="144"/>
      <c r="R258" s="144"/>
      <c r="S258" s="144"/>
      <c r="T258" s="144"/>
      <c r="U258" s="144"/>
      <c r="V258" s="144"/>
      <c r="W258" s="144"/>
      <c r="X258" s="144"/>
      <c r="Y258" s="144"/>
      <c r="Z258" s="144"/>
      <c r="AA258" s="144"/>
      <c r="AB258" s="144"/>
      <c r="AC258" s="144"/>
      <c r="AD258" s="144"/>
      <c r="AE258" s="144"/>
      <c r="AF258" s="144"/>
      <c r="AG258" s="144"/>
    </row>
    <row r="259" spans="1:33" x14ac:dyDescent="0.25">
      <c r="A259" s="13">
        <v>251</v>
      </c>
      <c r="B259" s="89"/>
      <c r="C259" s="89"/>
      <c r="D259" s="119"/>
      <c r="E259" s="89"/>
      <c r="F259" s="120"/>
      <c r="G259" s="120"/>
      <c r="H259" s="118"/>
      <c r="I259" s="118"/>
      <c r="J259" s="118"/>
      <c r="K259" s="121"/>
      <c r="L259" s="120"/>
      <c r="M259" s="144"/>
      <c r="N259" s="144"/>
      <c r="O259" s="144"/>
      <c r="P259" s="144"/>
      <c r="Q259" s="144"/>
      <c r="R259" s="144"/>
      <c r="S259" s="144"/>
      <c r="T259" s="144"/>
      <c r="U259" s="144"/>
      <c r="V259" s="144"/>
      <c r="W259" s="144"/>
      <c r="X259" s="144"/>
      <c r="Y259" s="144"/>
      <c r="Z259" s="144"/>
      <c r="AA259" s="144"/>
      <c r="AB259" s="144"/>
      <c r="AC259" s="144"/>
      <c r="AD259" s="144"/>
      <c r="AE259" s="144"/>
      <c r="AF259" s="144"/>
      <c r="AG259" s="144"/>
    </row>
    <row r="260" spans="1:33" x14ac:dyDescent="0.25">
      <c r="A260" s="13">
        <v>252</v>
      </c>
      <c r="B260" s="89"/>
      <c r="C260" s="89"/>
      <c r="D260" s="119"/>
      <c r="E260" s="89"/>
      <c r="F260" s="120"/>
      <c r="G260" s="120"/>
      <c r="H260" s="118"/>
      <c r="I260" s="118"/>
      <c r="J260" s="118"/>
      <c r="K260" s="121"/>
      <c r="L260" s="120"/>
      <c r="M260" s="144"/>
      <c r="N260" s="144"/>
      <c r="O260" s="144"/>
      <c r="P260" s="144"/>
      <c r="Q260" s="144"/>
      <c r="R260" s="144"/>
      <c r="S260" s="144"/>
      <c r="T260" s="144"/>
      <c r="U260" s="144"/>
      <c r="V260" s="144"/>
      <c r="W260" s="144"/>
      <c r="X260" s="144"/>
      <c r="Y260" s="144"/>
      <c r="Z260" s="144"/>
      <c r="AA260" s="144"/>
      <c r="AB260" s="144"/>
      <c r="AC260" s="144"/>
      <c r="AD260" s="144"/>
      <c r="AE260" s="144"/>
      <c r="AF260" s="144"/>
      <c r="AG260" s="144"/>
    </row>
    <row r="261" spans="1:33" x14ac:dyDescent="0.25">
      <c r="A261" s="13">
        <v>253</v>
      </c>
      <c r="B261" s="89"/>
      <c r="C261" s="89"/>
      <c r="D261" s="119"/>
      <c r="E261" s="89"/>
      <c r="F261" s="120"/>
      <c r="G261" s="120"/>
      <c r="H261" s="118"/>
      <c r="I261" s="118"/>
      <c r="J261" s="118"/>
      <c r="K261" s="121"/>
      <c r="L261" s="120"/>
      <c r="M261" s="144"/>
      <c r="N261" s="144"/>
      <c r="O261" s="144"/>
      <c r="P261" s="144"/>
      <c r="Q261" s="144"/>
      <c r="R261" s="144"/>
      <c r="S261" s="144"/>
      <c r="T261" s="144"/>
      <c r="U261" s="144"/>
      <c r="V261" s="144"/>
      <c r="W261" s="144"/>
      <c r="X261" s="144"/>
      <c r="Y261" s="144"/>
      <c r="Z261" s="144"/>
      <c r="AA261" s="144"/>
      <c r="AB261" s="144"/>
      <c r="AC261" s="144"/>
      <c r="AD261" s="144"/>
      <c r="AE261" s="144"/>
      <c r="AF261" s="144"/>
      <c r="AG261" s="144"/>
    </row>
    <row r="262" spans="1:33" x14ac:dyDescent="0.25">
      <c r="A262" s="13">
        <v>254</v>
      </c>
      <c r="B262" s="89"/>
      <c r="C262" s="89"/>
      <c r="D262" s="119"/>
      <c r="E262" s="89"/>
      <c r="F262" s="120"/>
      <c r="G262" s="120"/>
      <c r="H262" s="118"/>
      <c r="I262" s="118"/>
      <c r="J262" s="118"/>
      <c r="K262" s="121"/>
      <c r="L262" s="120"/>
      <c r="M262" s="144"/>
      <c r="N262" s="144"/>
      <c r="O262" s="144"/>
      <c r="P262" s="144"/>
      <c r="Q262" s="144"/>
      <c r="R262" s="144"/>
      <c r="S262" s="144"/>
      <c r="T262" s="144"/>
      <c r="U262" s="144"/>
      <c r="V262" s="144"/>
      <c r="W262" s="144"/>
      <c r="X262" s="144"/>
      <c r="Y262" s="144"/>
      <c r="Z262" s="144"/>
      <c r="AA262" s="144"/>
      <c r="AB262" s="144"/>
      <c r="AC262" s="144"/>
      <c r="AD262" s="144"/>
      <c r="AE262" s="144"/>
      <c r="AF262" s="144"/>
      <c r="AG262" s="144"/>
    </row>
    <row r="263" spans="1:33" x14ac:dyDescent="0.25">
      <c r="A263" s="13">
        <v>255</v>
      </c>
      <c r="B263" s="89"/>
      <c r="C263" s="89"/>
      <c r="D263" s="119"/>
      <c r="E263" s="89"/>
      <c r="F263" s="120"/>
      <c r="G263" s="120"/>
      <c r="H263" s="118"/>
      <c r="I263" s="118"/>
      <c r="J263" s="118"/>
      <c r="K263" s="121"/>
      <c r="L263" s="120"/>
      <c r="M263" s="144"/>
      <c r="N263" s="144"/>
      <c r="O263" s="144"/>
      <c r="P263" s="144"/>
      <c r="Q263" s="144"/>
      <c r="R263" s="144"/>
      <c r="S263" s="144"/>
      <c r="T263" s="144"/>
      <c r="U263" s="144"/>
      <c r="V263" s="144"/>
      <c r="W263" s="144"/>
      <c r="X263" s="144"/>
      <c r="Y263" s="144"/>
      <c r="Z263" s="144"/>
      <c r="AA263" s="144"/>
      <c r="AB263" s="144"/>
      <c r="AC263" s="144"/>
      <c r="AD263" s="144"/>
      <c r="AE263" s="144"/>
      <c r="AF263" s="144"/>
      <c r="AG263" s="144"/>
    </row>
    <row r="264" spans="1:33" x14ac:dyDescent="0.25">
      <c r="A264" s="13">
        <v>256</v>
      </c>
      <c r="B264" s="89"/>
      <c r="C264" s="89"/>
      <c r="D264" s="119"/>
      <c r="E264" s="89"/>
      <c r="F264" s="120"/>
      <c r="G264" s="120"/>
      <c r="H264" s="118"/>
      <c r="I264" s="118"/>
      <c r="J264" s="118"/>
      <c r="K264" s="121"/>
      <c r="L264" s="120"/>
      <c r="M264" s="144"/>
      <c r="N264" s="144"/>
      <c r="O264" s="144"/>
      <c r="P264" s="144"/>
      <c r="Q264" s="144"/>
      <c r="R264" s="144"/>
      <c r="S264" s="144"/>
      <c r="T264" s="144"/>
      <c r="U264" s="144"/>
      <c r="V264" s="144"/>
      <c r="W264" s="144"/>
      <c r="X264" s="144"/>
      <c r="Y264" s="144"/>
      <c r="Z264" s="144"/>
      <c r="AA264" s="144"/>
      <c r="AB264" s="144"/>
      <c r="AC264" s="144"/>
      <c r="AD264" s="144"/>
      <c r="AE264" s="144"/>
      <c r="AF264" s="144"/>
      <c r="AG264" s="144"/>
    </row>
    <row r="265" spans="1:33" x14ac:dyDescent="0.25">
      <c r="A265" s="13">
        <v>257</v>
      </c>
      <c r="B265" s="89"/>
      <c r="C265" s="89"/>
      <c r="D265" s="119"/>
      <c r="E265" s="89"/>
      <c r="F265" s="120"/>
      <c r="G265" s="120"/>
      <c r="H265" s="118"/>
      <c r="I265" s="118"/>
      <c r="J265" s="118"/>
      <c r="K265" s="121"/>
      <c r="L265" s="120"/>
      <c r="M265" s="144"/>
      <c r="N265" s="144"/>
      <c r="O265" s="144"/>
      <c r="P265" s="144"/>
      <c r="Q265" s="144"/>
      <c r="R265" s="144"/>
      <c r="S265" s="144"/>
      <c r="T265" s="144"/>
      <c r="U265" s="144"/>
      <c r="V265" s="144"/>
      <c r="W265" s="144"/>
      <c r="X265" s="144"/>
      <c r="Y265" s="144"/>
      <c r="Z265" s="144"/>
      <c r="AA265" s="144"/>
      <c r="AB265" s="144"/>
      <c r="AC265" s="144"/>
      <c r="AD265" s="144"/>
      <c r="AE265" s="144"/>
      <c r="AF265" s="144"/>
      <c r="AG265" s="144"/>
    </row>
    <row r="266" spans="1:33" x14ac:dyDescent="0.25">
      <c r="A266" s="13">
        <v>258</v>
      </c>
      <c r="B266" s="89"/>
      <c r="C266" s="89"/>
      <c r="D266" s="119"/>
      <c r="E266" s="89"/>
      <c r="F266" s="120"/>
      <c r="G266" s="120"/>
      <c r="H266" s="118"/>
      <c r="I266" s="118"/>
      <c r="J266" s="118"/>
      <c r="K266" s="121"/>
      <c r="L266" s="120"/>
      <c r="M266" s="144"/>
      <c r="N266" s="144"/>
      <c r="O266" s="144"/>
      <c r="P266" s="144"/>
      <c r="Q266" s="144"/>
      <c r="R266" s="144"/>
      <c r="S266" s="144"/>
      <c r="T266" s="144"/>
      <c r="U266" s="144"/>
      <c r="V266" s="144"/>
      <c r="W266" s="144"/>
      <c r="X266" s="144"/>
      <c r="Y266" s="144"/>
      <c r="Z266" s="144"/>
      <c r="AA266" s="144"/>
      <c r="AB266" s="144"/>
      <c r="AC266" s="144"/>
      <c r="AD266" s="144"/>
      <c r="AE266" s="144"/>
      <c r="AF266" s="144"/>
      <c r="AG266" s="144"/>
    </row>
    <row r="267" spans="1:33" x14ac:dyDescent="0.25">
      <c r="A267" s="13">
        <v>259</v>
      </c>
      <c r="B267" s="89"/>
      <c r="C267" s="89"/>
      <c r="D267" s="119"/>
      <c r="E267" s="89"/>
      <c r="F267" s="120"/>
      <c r="G267" s="120"/>
      <c r="H267" s="118"/>
      <c r="I267" s="118"/>
      <c r="J267" s="118"/>
      <c r="K267" s="121"/>
      <c r="L267" s="120"/>
      <c r="M267" s="144"/>
      <c r="N267" s="144"/>
      <c r="O267" s="144"/>
      <c r="P267" s="144"/>
      <c r="Q267" s="144"/>
      <c r="R267" s="144"/>
      <c r="S267" s="144"/>
      <c r="T267" s="144"/>
      <c r="U267" s="144"/>
      <c r="V267" s="144"/>
      <c r="W267" s="144"/>
      <c r="X267" s="144"/>
      <c r="Y267" s="144"/>
      <c r="Z267" s="144"/>
      <c r="AA267" s="144"/>
      <c r="AB267" s="144"/>
      <c r="AC267" s="144"/>
      <c r="AD267" s="144"/>
      <c r="AE267" s="144"/>
      <c r="AF267" s="144"/>
      <c r="AG267" s="144"/>
    </row>
    <row r="268" spans="1:33" x14ac:dyDescent="0.25">
      <c r="A268" s="13">
        <v>260</v>
      </c>
      <c r="B268" s="89"/>
      <c r="C268" s="89"/>
      <c r="D268" s="119"/>
      <c r="E268" s="89"/>
      <c r="F268" s="120"/>
      <c r="G268" s="120"/>
      <c r="H268" s="118"/>
      <c r="I268" s="118"/>
      <c r="J268" s="118"/>
      <c r="K268" s="121"/>
      <c r="L268" s="120"/>
      <c r="M268" s="144"/>
      <c r="N268" s="144"/>
      <c r="O268" s="144"/>
      <c r="P268" s="144"/>
      <c r="Q268" s="144"/>
      <c r="R268" s="144"/>
      <c r="S268" s="144"/>
      <c r="T268" s="144"/>
      <c r="U268" s="144"/>
      <c r="V268" s="144"/>
      <c r="W268" s="144"/>
      <c r="X268" s="144"/>
      <c r="Y268" s="144"/>
      <c r="Z268" s="144"/>
      <c r="AA268" s="144"/>
      <c r="AB268" s="144"/>
      <c r="AC268" s="144"/>
      <c r="AD268" s="144"/>
      <c r="AE268" s="144"/>
      <c r="AF268" s="144"/>
      <c r="AG268" s="144"/>
    </row>
    <row r="269" spans="1:33" x14ac:dyDescent="0.25">
      <c r="A269" s="13">
        <v>261</v>
      </c>
      <c r="B269" s="89"/>
      <c r="C269" s="89"/>
      <c r="D269" s="119"/>
      <c r="E269" s="89"/>
      <c r="F269" s="120"/>
      <c r="G269" s="120"/>
      <c r="H269" s="118"/>
      <c r="I269" s="118"/>
      <c r="J269" s="118"/>
      <c r="K269" s="121"/>
      <c r="L269" s="120"/>
      <c r="M269" s="144"/>
      <c r="N269" s="144"/>
      <c r="O269" s="144"/>
      <c r="P269" s="144"/>
      <c r="Q269" s="144"/>
      <c r="R269" s="144"/>
      <c r="S269" s="144"/>
      <c r="T269" s="144"/>
      <c r="U269" s="144"/>
      <c r="V269" s="144"/>
      <c r="W269" s="144"/>
      <c r="X269" s="144"/>
      <c r="Y269" s="144"/>
      <c r="Z269" s="144"/>
      <c r="AA269" s="144"/>
      <c r="AB269" s="144"/>
      <c r="AC269" s="144"/>
      <c r="AD269" s="144"/>
      <c r="AE269" s="144"/>
      <c r="AF269" s="144"/>
      <c r="AG269" s="144"/>
    </row>
    <row r="270" spans="1:33" x14ac:dyDescent="0.25">
      <c r="A270" s="13">
        <v>262</v>
      </c>
      <c r="B270" s="89"/>
      <c r="C270" s="89"/>
      <c r="D270" s="119"/>
      <c r="E270" s="89"/>
      <c r="F270" s="120"/>
      <c r="G270" s="120"/>
      <c r="H270" s="118"/>
      <c r="I270" s="118"/>
      <c r="J270" s="118"/>
      <c r="K270" s="121"/>
      <c r="L270" s="120"/>
      <c r="M270" s="144"/>
      <c r="N270" s="144"/>
      <c r="O270" s="144"/>
      <c r="P270" s="144"/>
      <c r="Q270" s="144"/>
      <c r="R270" s="144"/>
      <c r="S270" s="144"/>
      <c r="T270" s="144"/>
      <c r="U270" s="144"/>
      <c r="V270" s="144"/>
      <c r="W270" s="144"/>
      <c r="X270" s="144"/>
      <c r="Y270" s="144"/>
      <c r="Z270" s="144"/>
      <c r="AA270" s="144"/>
      <c r="AB270" s="144"/>
      <c r="AC270" s="144"/>
      <c r="AD270" s="144"/>
      <c r="AE270" s="144"/>
      <c r="AF270" s="144"/>
      <c r="AG270" s="144"/>
    </row>
    <row r="271" spans="1:33" x14ac:dyDescent="0.25">
      <c r="A271" s="13">
        <v>263</v>
      </c>
      <c r="B271" s="89"/>
      <c r="C271" s="89"/>
      <c r="D271" s="119"/>
      <c r="E271" s="89"/>
      <c r="F271" s="120"/>
      <c r="G271" s="120"/>
      <c r="H271" s="118"/>
      <c r="I271" s="118"/>
      <c r="J271" s="118"/>
      <c r="K271" s="121"/>
      <c r="L271" s="120"/>
      <c r="M271" s="144"/>
      <c r="N271" s="144"/>
      <c r="O271" s="144"/>
      <c r="P271" s="144"/>
      <c r="Q271" s="144"/>
      <c r="R271" s="144"/>
      <c r="S271" s="144"/>
      <c r="T271" s="144"/>
      <c r="U271" s="144"/>
      <c r="V271" s="144"/>
      <c r="W271" s="144"/>
      <c r="X271" s="144"/>
      <c r="Y271" s="144"/>
      <c r="Z271" s="144"/>
      <c r="AA271" s="144"/>
      <c r="AB271" s="144"/>
      <c r="AC271" s="144"/>
      <c r="AD271" s="144"/>
      <c r="AE271" s="144"/>
      <c r="AF271" s="144"/>
      <c r="AG271" s="144"/>
    </row>
    <row r="272" spans="1:33" x14ac:dyDescent="0.25">
      <c r="A272" s="13">
        <v>264</v>
      </c>
      <c r="B272" s="89"/>
      <c r="C272" s="89"/>
      <c r="D272" s="119"/>
      <c r="E272" s="89"/>
      <c r="F272" s="120"/>
      <c r="G272" s="120"/>
      <c r="H272" s="118"/>
      <c r="I272" s="118"/>
      <c r="J272" s="118"/>
      <c r="K272" s="121"/>
      <c r="L272" s="120"/>
      <c r="M272" s="144"/>
      <c r="N272" s="144"/>
      <c r="O272" s="144"/>
      <c r="P272" s="144"/>
      <c r="Q272" s="144"/>
      <c r="R272" s="144"/>
      <c r="S272" s="144"/>
      <c r="T272" s="144"/>
      <c r="U272" s="144"/>
      <c r="V272" s="144"/>
      <c r="W272" s="144"/>
      <c r="X272" s="144"/>
      <c r="Y272" s="144"/>
      <c r="Z272" s="144"/>
      <c r="AA272" s="144"/>
      <c r="AB272" s="144"/>
      <c r="AC272" s="144"/>
      <c r="AD272" s="144"/>
      <c r="AE272" s="144"/>
      <c r="AF272" s="144"/>
      <c r="AG272" s="144"/>
    </row>
    <row r="273" spans="1:33" x14ac:dyDescent="0.25">
      <c r="A273" s="13">
        <v>265</v>
      </c>
      <c r="B273" s="89"/>
      <c r="C273" s="89"/>
      <c r="D273" s="119"/>
      <c r="E273" s="89"/>
      <c r="F273" s="120"/>
      <c r="G273" s="120"/>
      <c r="H273" s="118"/>
      <c r="I273" s="118"/>
      <c r="J273" s="118"/>
      <c r="K273" s="121"/>
      <c r="L273" s="120"/>
      <c r="M273" s="144"/>
      <c r="N273" s="144"/>
      <c r="O273" s="144"/>
      <c r="P273" s="144"/>
      <c r="Q273" s="144"/>
      <c r="R273" s="144"/>
      <c r="S273" s="144"/>
      <c r="T273" s="144"/>
      <c r="U273" s="144"/>
      <c r="V273" s="144"/>
      <c r="W273" s="144"/>
      <c r="X273" s="144"/>
      <c r="Y273" s="144"/>
      <c r="Z273" s="144"/>
      <c r="AA273" s="144"/>
      <c r="AB273" s="144"/>
      <c r="AC273" s="144"/>
      <c r="AD273" s="144"/>
      <c r="AE273" s="144"/>
      <c r="AF273" s="144"/>
      <c r="AG273" s="144"/>
    </row>
    <row r="274" spans="1:33" x14ac:dyDescent="0.25">
      <c r="A274" s="13">
        <v>266</v>
      </c>
      <c r="B274" s="89"/>
      <c r="C274" s="89"/>
      <c r="D274" s="119"/>
      <c r="E274" s="89"/>
      <c r="F274" s="120"/>
      <c r="G274" s="120"/>
      <c r="H274" s="118"/>
      <c r="I274" s="118"/>
      <c r="J274" s="118"/>
      <c r="K274" s="121"/>
      <c r="L274" s="120"/>
      <c r="M274" s="144"/>
      <c r="N274" s="144"/>
      <c r="O274" s="144"/>
      <c r="P274" s="144"/>
      <c r="Q274" s="144"/>
      <c r="R274" s="144"/>
      <c r="S274" s="144"/>
      <c r="T274" s="144"/>
      <c r="U274" s="144"/>
      <c r="V274" s="144"/>
      <c r="W274" s="144"/>
      <c r="X274" s="144"/>
      <c r="Y274" s="144"/>
      <c r="Z274" s="144"/>
      <c r="AA274" s="144"/>
      <c r="AB274" s="144"/>
      <c r="AC274" s="144"/>
      <c r="AD274" s="144"/>
      <c r="AE274" s="144"/>
      <c r="AF274" s="144"/>
      <c r="AG274" s="144"/>
    </row>
    <row r="275" spans="1:33" x14ac:dyDescent="0.25">
      <c r="A275" s="13">
        <v>267</v>
      </c>
      <c r="B275" s="89"/>
      <c r="C275" s="89"/>
      <c r="D275" s="119"/>
      <c r="E275" s="89"/>
      <c r="F275" s="120"/>
      <c r="G275" s="120"/>
      <c r="H275" s="118"/>
      <c r="I275" s="118"/>
      <c r="J275" s="118"/>
      <c r="K275" s="121"/>
      <c r="L275" s="120"/>
      <c r="M275" s="144"/>
      <c r="N275" s="144"/>
      <c r="O275" s="144"/>
      <c r="P275" s="144"/>
      <c r="Q275" s="144"/>
      <c r="R275" s="144"/>
      <c r="S275" s="144"/>
      <c r="T275" s="144"/>
      <c r="U275" s="144"/>
      <c r="V275" s="144"/>
      <c r="W275" s="144"/>
      <c r="X275" s="144"/>
      <c r="Y275" s="144"/>
      <c r="Z275" s="144"/>
      <c r="AA275" s="144"/>
      <c r="AB275" s="144"/>
      <c r="AC275" s="144"/>
      <c r="AD275" s="144"/>
      <c r="AE275" s="144"/>
      <c r="AF275" s="144"/>
      <c r="AG275" s="144"/>
    </row>
    <row r="276" spans="1:33" x14ac:dyDescent="0.25">
      <c r="A276" s="13">
        <v>268</v>
      </c>
      <c r="B276" s="89"/>
      <c r="C276" s="89"/>
      <c r="D276" s="119"/>
      <c r="E276" s="89"/>
      <c r="F276" s="120"/>
      <c r="G276" s="120"/>
      <c r="H276" s="118"/>
      <c r="I276" s="118"/>
      <c r="J276" s="118"/>
      <c r="K276" s="121"/>
      <c r="L276" s="120"/>
      <c r="M276" s="144"/>
      <c r="N276" s="144"/>
      <c r="O276" s="144"/>
      <c r="P276" s="144"/>
      <c r="Q276" s="144"/>
      <c r="R276" s="144"/>
      <c r="S276" s="144"/>
      <c r="T276" s="144"/>
      <c r="U276" s="144"/>
      <c r="V276" s="144"/>
      <c r="W276" s="144"/>
      <c r="X276" s="144"/>
      <c r="Y276" s="144"/>
      <c r="Z276" s="144"/>
      <c r="AA276" s="144"/>
      <c r="AB276" s="144"/>
      <c r="AC276" s="144"/>
      <c r="AD276" s="144"/>
      <c r="AE276" s="144"/>
      <c r="AF276" s="144"/>
      <c r="AG276" s="144"/>
    </row>
    <row r="277" spans="1:33" x14ac:dyDescent="0.25">
      <c r="A277" s="13">
        <v>269</v>
      </c>
      <c r="B277" s="89"/>
      <c r="C277" s="89"/>
      <c r="D277" s="119"/>
      <c r="E277" s="89"/>
      <c r="F277" s="120"/>
      <c r="G277" s="120"/>
      <c r="H277" s="118"/>
      <c r="I277" s="118"/>
      <c r="J277" s="118"/>
      <c r="K277" s="121"/>
      <c r="L277" s="120"/>
      <c r="M277" s="144"/>
      <c r="N277" s="144"/>
      <c r="O277" s="144"/>
      <c r="P277" s="144"/>
      <c r="Q277" s="144"/>
      <c r="R277" s="144"/>
      <c r="S277" s="144"/>
      <c r="T277" s="144"/>
      <c r="U277" s="144"/>
      <c r="V277" s="144"/>
      <c r="W277" s="144"/>
      <c r="X277" s="144"/>
      <c r="Y277" s="144"/>
      <c r="Z277" s="144"/>
      <c r="AA277" s="144"/>
      <c r="AB277" s="144"/>
      <c r="AC277" s="144"/>
      <c r="AD277" s="144"/>
      <c r="AE277" s="144"/>
      <c r="AF277" s="144"/>
      <c r="AG277" s="144"/>
    </row>
    <row r="278" spans="1:33" x14ac:dyDescent="0.25">
      <c r="A278" s="13">
        <v>270</v>
      </c>
      <c r="B278" s="89"/>
      <c r="C278" s="89"/>
      <c r="D278" s="119"/>
      <c r="E278" s="89"/>
      <c r="F278" s="120"/>
      <c r="G278" s="120"/>
      <c r="H278" s="118"/>
      <c r="I278" s="118"/>
      <c r="J278" s="118"/>
      <c r="K278" s="121"/>
      <c r="L278" s="120"/>
      <c r="M278" s="144"/>
      <c r="N278" s="144"/>
      <c r="O278" s="144"/>
      <c r="P278" s="144"/>
      <c r="Q278" s="144"/>
      <c r="R278" s="144"/>
      <c r="S278" s="144"/>
      <c r="T278" s="144"/>
      <c r="U278" s="144"/>
      <c r="V278" s="144"/>
      <c r="W278" s="144"/>
      <c r="X278" s="144"/>
      <c r="Y278" s="144"/>
      <c r="Z278" s="144"/>
      <c r="AA278" s="144"/>
      <c r="AB278" s="144"/>
      <c r="AC278" s="144"/>
      <c r="AD278" s="144"/>
      <c r="AE278" s="144"/>
      <c r="AF278" s="144"/>
      <c r="AG278" s="144"/>
    </row>
    <row r="279" spans="1:33" x14ac:dyDescent="0.25">
      <c r="A279" s="13">
        <v>271</v>
      </c>
      <c r="B279" s="89"/>
      <c r="C279" s="89"/>
      <c r="D279" s="119"/>
      <c r="E279" s="89"/>
      <c r="F279" s="120"/>
      <c r="G279" s="120"/>
      <c r="H279" s="118"/>
      <c r="I279" s="118"/>
      <c r="J279" s="118"/>
      <c r="K279" s="121"/>
      <c r="L279" s="120"/>
      <c r="M279" s="144"/>
      <c r="N279" s="144"/>
      <c r="O279" s="144"/>
      <c r="P279" s="144"/>
      <c r="Q279" s="144"/>
      <c r="R279" s="144"/>
      <c r="S279" s="144"/>
      <c r="T279" s="144"/>
      <c r="U279" s="144"/>
      <c r="V279" s="144"/>
      <c r="W279" s="144"/>
      <c r="X279" s="144"/>
      <c r="Y279" s="144"/>
      <c r="Z279" s="144"/>
      <c r="AA279" s="144"/>
      <c r="AB279" s="144"/>
      <c r="AC279" s="144"/>
      <c r="AD279" s="144"/>
      <c r="AE279" s="144"/>
      <c r="AF279" s="144"/>
      <c r="AG279" s="144"/>
    </row>
    <row r="280" spans="1:33" x14ac:dyDescent="0.25">
      <c r="A280" s="13">
        <v>272</v>
      </c>
      <c r="B280" s="89"/>
      <c r="C280" s="89"/>
      <c r="D280" s="119"/>
      <c r="E280" s="89"/>
      <c r="F280" s="120"/>
      <c r="G280" s="120"/>
      <c r="H280" s="118"/>
      <c r="I280" s="118"/>
      <c r="J280" s="118"/>
      <c r="K280" s="121"/>
      <c r="L280" s="120"/>
      <c r="M280" s="144"/>
      <c r="N280" s="144"/>
      <c r="O280" s="144"/>
      <c r="P280" s="144"/>
      <c r="Q280" s="144"/>
      <c r="R280" s="144"/>
      <c r="S280" s="144"/>
      <c r="T280" s="144"/>
      <c r="U280" s="144"/>
      <c r="V280" s="144"/>
      <c r="W280" s="144"/>
      <c r="X280" s="144"/>
      <c r="Y280" s="144"/>
      <c r="Z280" s="144"/>
      <c r="AA280" s="144"/>
      <c r="AB280" s="144"/>
      <c r="AC280" s="144"/>
      <c r="AD280" s="144"/>
      <c r="AE280" s="144"/>
      <c r="AF280" s="144"/>
      <c r="AG280" s="144"/>
    </row>
    <row r="281" spans="1:33" x14ac:dyDescent="0.25">
      <c r="A281" s="13">
        <v>273</v>
      </c>
      <c r="B281" s="89"/>
      <c r="C281" s="89"/>
      <c r="D281" s="119"/>
      <c r="E281" s="89"/>
      <c r="F281" s="120"/>
      <c r="G281" s="120"/>
      <c r="H281" s="118"/>
      <c r="I281" s="118"/>
      <c r="J281" s="118"/>
      <c r="K281" s="121"/>
      <c r="L281" s="120"/>
      <c r="M281" s="144"/>
      <c r="N281" s="144"/>
      <c r="O281" s="144"/>
      <c r="P281" s="144"/>
      <c r="Q281" s="144"/>
      <c r="R281" s="144"/>
      <c r="S281" s="144"/>
      <c r="T281" s="144"/>
      <c r="U281" s="144"/>
      <c r="V281" s="144"/>
      <c r="W281" s="144"/>
      <c r="X281" s="144"/>
      <c r="Y281" s="144"/>
      <c r="Z281" s="144"/>
      <c r="AA281" s="144"/>
      <c r="AB281" s="144"/>
      <c r="AC281" s="144"/>
      <c r="AD281" s="144"/>
      <c r="AE281" s="144"/>
      <c r="AF281" s="144"/>
      <c r="AG281" s="144"/>
    </row>
    <row r="282" spans="1:33" x14ac:dyDescent="0.25">
      <c r="A282" s="13">
        <v>274</v>
      </c>
      <c r="B282" s="89"/>
      <c r="C282" s="89"/>
      <c r="D282" s="119"/>
      <c r="E282" s="89"/>
      <c r="F282" s="120"/>
      <c r="G282" s="120"/>
      <c r="H282" s="118"/>
      <c r="I282" s="118"/>
      <c r="J282" s="118"/>
      <c r="K282" s="121"/>
      <c r="L282" s="120"/>
      <c r="M282" s="144"/>
      <c r="N282" s="144"/>
      <c r="O282" s="144"/>
      <c r="P282" s="144"/>
      <c r="Q282" s="144"/>
      <c r="R282" s="144"/>
      <c r="S282" s="144"/>
      <c r="T282" s="144"/>
      <c r="U282" s="144"/>
      <c r="V282" s="144"/>
      <c r="W282" s="144"/>
      <c r="X282" s="144"/>
      <c r="Y282" s="144"/>
      <c r="Z282" s="144"/>
      <c r="AA282" s="144"/>
      <c r="AB282" s="144"/>
      <c r="AC282" s="144"/>
      <c r="AD282" s="144"/>
      <c r="AE282" s="144"/>
      <c r="AF282" s="144"/>
      <c r="AG282" s="144"/>
    </row>
    <row r="283" spans="1:33" x14ac:dyDescent="0.25">
      <c r="A283" s="13">
        <v>275</v>
      </c>
      <c r="B283" s="89"/>
      <c r="C283" s="89"/>
      <c r="D283" s="119"/>
      <c r="E283" s="89"/>
      <c r="F283" s="120"/>
      <c r="G283" s="120"/>
      <c r="H283" s="118"/>
      <c r="I283" s="118"/>
      <c r="J283" s="118"/>
      <c r="K283" s="121"/>
      <c r="L283" s="120"/>
      <c r="M283" s="144"/>
      <c r="N283" s="144"/>
      <c r="O283" s="144"/>
      <c r="P283" s="144"/>
      <c r="Q283" s="144"/>
      <c r="R283" s="144"/>
      <c r="S283" s="144"/>
      <c r="T283" s="144"/>
      <c r="U283" s="144"/>
      <c r="V283" s="144"/>
      <c r="W283" s="144"/>
      <c r="X283" s="144"/>
      <c r="Y283" s="144"/>
      <c r="Z283" s="144"/>
      <c r="AA283" s="144"/>
      <c r="AB283" s="144"/>
      <c r="AC283" s="144"/>
      <c r="AD283" s="144"/>
      <c r="AE283" s="144"/>
      <c r="AF283" s="144"/>
      <c r="AG283" s="144"/>
    </row>
    <row r="284" spans="1:33" x14ac:dyDescent="0.25">
      <c r="A284" s="13">
        <v>276</v>
      </c>
      <c r="B284" s="89"/>
      <c r="C284" s="89"/>
      <c r="D284" s="119"/>
      <c r="E284" s="89"/>
      <c r="F284" s="120"/>
      <c r="G284" s="120"/>
      <c r="H284" s="118"/>
      <c r="I284" s="118"/>
      <c r="J284" s="118"/>
      <c r="K284" s="121"/>
      <c r="L284" s="120"/>
      <c r="M284" s="144"/>
      <c r="N284" s="144"/>
      <c r="O284" s="144"/>
      <c r="P284" s="144"/>
      <c r="Q284" s="144"/>
      <c r="R284" s="144"/>
      <c r="S284" s="144"/>
      <c r="T284" s="144"/>
      <c r="U284" s="144"/>
      <c r="V284" s="144"/>
      <c r="W284" s="144"/>
      <c r="X284" s="144"/>
      <c r="Y284" s="144"/>
      <c r="Z284" s="144"/>
      <c r="AA284" s="144"/>
      <c r="AB284" s="144"/>
      <c r="AC284" s="144"/>
      <c r="AD284" s="144"/>
      <c r="AE284" s="144"/>
      <c r="AF284" s="144"/>
      <c r="AG284" s="144"/>
    </row>
    <row r="285" spans="1:33" x14ac:dyDescent="0.25">
      <c r="A285" s="13">
        <v>277</v>
      </c>
      <c r="B285" s="89"/>
      <c r="C285" s="89"/>
      <c r="D285" s="119"/>
      <c r="E285" s="89"/>
      <c r="F285" s="120"/>
      <c r="G285" s="120"/>
      <c r="H285" s="118"/>
      <c r="I285" s="118"/>
      <c r="J285" s="118"/>
      <c r="K285" s="121"/>
      <c r="L285" s="120"/>
      <c r="M285" s="144"/>
      <c r="N285" s="144"/>
      <c r="O285" s="144"/>
      <c r="P285" s="144"/>
      <c r="Q285" s="144"/>
      <c r="R285" s="144"/>
      <c r="S285" s="144"/>
      <c r="T285" s="144"/>
      <c r="U285" s="144"/>
      <c r="V285" s="144"/>
      <c r="W285" s="144"/>
      <c r="X285" s="144"/>
      <c r="Y285" s="144"/>
      <c r="Z285" s="144"/>
      <c r="AA285" s="144"/>
      <c r="AB285" s="144"/>
      <c r="AC285" s="144"/>
      <c r="AD285" s="144"/>
      <c r="AE285" s="144"/>
      <c r="AF285" s="144"/>
      <c r="AG285" s="144"/>
    </row>
    <row r="286" spans="1:33" x14ac:dyDescent="0.25">
      <c r="A286" s="13">
        <v>278</v>
      </c>
      <c r="B286" s="89"/>
      <c r="C286" s="89"/>
      <c r="D286" s="119"/>
      <c r="E286" s="89"/>
      <c r="F286" s="120"/>
      <c r="G286" s="120"/>
      <c r="H286" s="118"/>
      <c r="I286" s="118"/>
      <c r="J286" s="118"/>
      <c r="K286" s="121"/>
      <c r="L286" s="120"/>
      <c r="M286" s="144"/>
      <c r="N286" s="144"/>
      <c r="O286" s="144"/>
      <c r="P286" s="144"/>
      <c r="Q286" s="144"/>
      <c r="R286" s="144"/>
      <c r="S286" s="144"/>
      <c r="T286" s="144"/>
      <c r="U286" s="144"/>
      <c r="V286" s="144"/>
      <c r="W286" s="144"/>
      <c r="X286" s="144"/>
      <c r="Y286" s="144"/>
      <c r="Z286" s="144"/>
      <c r="AA286" s="144"/>
      <c r="AB286" s="144"/>
      <c r="AC286" s="144"/>
      <c r="AD286" s="144"/>
      <c r="AE286" s="144"/>
      <c r="AF286" s="144"/>
      <c r="AG286" s="144"/>
    </row>
    <row r="287" spans="1:33" x14ac:dyDescent="0.25">
      <c r="A287" s="13">
        <v>279</v>
      </c>
      <c r="B287" s="89"/>
      <c r="C287" s="89"/>
      <c r="D287" s="119"/>
      <c r="E287" s="89"/>
      <c r="F287" s="120"/>
      <c r="G287" s="120"/>
      <c r="H287" s="118"/>
      <c r="I287" s="118"/>
      <c r="J287" s="118"/>
      <c r="K287" s="121"/>
      <c r="L287" s="120"/>
      <c r="M287" s="144"/>
      <c r="N287" s="144"/>
      <c r="O287" s="144"/>
      <c r="P287" s="144"/>
      <c r="Q287" s="144"/>
      <c r="R287" s="144"/>
      <c r="S287" s="144"/>
      <c r="T287" s="144"/>
      <c r="U287" s="144"/>
      <c r="V287" s="144"/>
      <c r="W287" s="144"/>
      <c r="X287" s="144"/>
      <c r="Y287" s="144"/>
      <c r="Z287" s="144"/>
      <c r="AA287" s="144"/>
      <c r="AB287" s="144"/>
      <c r="AC287" s="144"/>
      <c r="AD287" s="144"/>
      <c r="AE287" s="144"/>
      <c r="AF287" s="144"/>
      <c r="AG287" s="144"/>
    </row>
    <row r="288" spans="1:33" x14ac:dyDescent="0.25">
      <c r="A288" s="13">
        <v>280</v>
      </c>
      <c r="B288" s="89"/>
      <c r="C288" s="89"/>
      <c r="D288" s="119"/>
      <c r="E288" s="89"/>
      <c r="F288" s="120"/>
      <c r="G288" s="120"/>
      <c r="H288" s="118"/>
      <c r="I288" s="118"/>
      <c r="J288" s="118"/>
      <c r="K288" s="121"/>
      <c r="L288" s="120"/>
      <c r="M288" s="144"/>
      <c r="N288" s="144"/>
      <c r="O288" s="144"/>
      <c r="P288" s="144"/>
      <c r="Q288" s="144"/>
      <c r="R288" s="144"/>
      <c r="S288" s="144"/>
      <c r="T288" s="144"/>
      <c r="U288" s="144"/>
      <c r="V288" s="144"/>
      <c r="W288" s="144"/>
      <c r="X288" s="144"/>
      <c r="Y288" s="144"/>
      <c r="Z288" s="144"/>
      <c r="AA288" s="144"/>
      <c r="AB288" s="144"/>
      <c r="AC288" s="144"/>
      <c r="AD288" s="144"/>
      <c r="AE288" s="144"/>
      <c r="AF288" s="144"/>
      <c r="AG288" s="144"/>
    </row>
    <row r="289" spans="1:33" x14ac:dyDescent="0.25">
      <c r="A289" s="13">
        <v>281</v>
      </c>
      <c r="B289" s="89"/>
      <c r="C289" s="89"/>
      <c r="D289" s="119"/>
      <c r="E289" s="89"/>
      <c r="F289" s="120"/>
      <c r="G289" s="120"/>
      <c r="H289" s="118"/>
      <c r="I289" s="118"/>
      <c r="J289" s="118"/>
      <c r="K289" s="121"/>
      <c r="L289" s="120"/>
      <c r="M289" s="144"/>
      <c r="N289" s="144"/>
      <c r="O289" s="144"/>
      <c r="P289" s="144"/>
      <c r="Q289" s="144"/>
      <c r="R289" s="144"/>
      <c r="S289" s="144"/>
      <c r="T289" s="144"/>
      <c r="U289" s="144"/>
      <c r="V289" s="144"/>
      <c r="W289" s="144"/>
      <c r="X289" s="144"/>
      <c r="Y289" s="144"/>
      <c r="Z289" s="144"/>
      <c r="AA289" s="144"/>
      <c r="AB289" s="144"/>
      <c r="AC289" s="144"/>
      <c r="AD289" s="144"/>
      <c r="AE289" s="144"/>
      <c r="AF289" s="144"/>
      <c r="AG289" s="144"/>
    </row>
    <row r="290" spans="1:33" x14ac:dyDescent="0.25">
      <c r="A290" s="13">
        <v>282</v>
      </c>
      <c r="B290" s="89"/>
      <c r="C290" s="89"/>
      <c r="D290" s="119"/>
      <c r="E290" s="89"/>
      <c r="F290" s="120"/>
      <c r="G290" s="120"/>
      <c r="H290" s="118"/>
      <c r="I290" s="118"/>
      <c r="J290" s="118"/>
      <c r="K290" s="121"/>
      <c r="L290" s="120"/>
      <c r="M290" s="144"/>
      <c r="N290" s="144"/>
      <c r="O290" s="144"/>
      <c r="P290" s="144"/>
      <c r="Q290" s="144"/>
      <c r="R290" s="144"/>
      <c r="S290" s="144"/>
      <c r="T290" s="144"/>
      <c r="U290" s="144"/>
      <c r="V290" s="144"/>
      <c r="W290" s="144"/>
      <c r="X290" s="144"/>
      <c r="Y290" s="144"/>
      <c r="Z290" s="144"/>
      <c r="AA290" s="144"/>
      <c r="AB290" s="144"/>
      <c r="AC290" s="144"/>
      <c r="AD290" s="144"/>
      <c r="AE290" s="144"/>
      <c r="AF290" s="144"/>
      <c r="AG290" s="144"/>
    </row>
    <row r="291" spans="1:33" x14ac:dyDescent="0.25">
      <c r="A291" s="13">
        <v>283</v>
      </c>
      <c r="B291" s="89"/>
      <c r="C291" s="89"/>
      <c r="D291" s="119"/>
      <c r="E291" s="89"/>
      <c r="F291" s="120"/>
      <c r="G291" s="120"/>
      <c r="H291" s="118"/>
      <c r="I291" s="118"/>
      <c r="J291" s="118"/>
      <c r="K291" s="121"/>
      <c r="L291" s="120"/>
      <c r="M291" s="144"/>
      <c r="N291" s="144"/>
      <c r="O291" s="144"/>
      <c r="P291" s="144"/>
      <c r="Q291" s="144"/>
      <c r="R291" s="144"/>
      <c r="S291" s="144"/>
      <c r="T291" s="144"/>
      <c r="U291" s="144"/>
      <c r="V291" s="144"/>
      <c r="W291" s="144"/>
      <c r="X291" s="144"/>
      <c r="Y291" s="144"/>
      <c r="Z291" s="144"/>
      <c r="AA291" s="144"/>
      <c r="AB291" s="144"/>
      <c r="AC291" s="144"/>
      <c r="AD291" s="144"/>
      <c r="AE291" s="144"/>
      <c r="AF291" s="144"/>
      <c r="AG291" s="144"/>
    </row>
    <row r="292" spans="1:33" x14ac:dyDescent="0.25">
      <c r="A292" s="13">
        <v>284</v>
      </c>
      <c r="B292" s="89"/>
      <c r="C292" s="89"/>
      <c r="D292" s="119"/>
      <c r="E292" s="89"/>
      <c r="F292" s="120"/>
      <c r="G292" s="120"/>
      <c r="H292" s="118"/>
      <c r="I292" s="118"/>
      <c r="J292" s="118"/>
      <c r="K292" s="121"/>
      <c r="L292" s="120"/>
      <c r="M292" s="144"/>
      <c r="N292" s="144"/>
      <c r="O292" s="144"/>
      <c r="P292" s="144"/>
      <c r="Q292" s="144"/>
      <c r="R292" s="144"/>
      <c r="S292" s="144"/>
      <c r="T292" s="144"/>
      <c r="U292" s="144"/>
      <c r="V292" s="144"/>
      <c r="W292" s="144"/>
      <c r="X292" s="144"/>
      <c r="Y292" s="144"/>
      <c r="Z292" s="144"/>
      <c r="AA292" s="144"/>
      <c r="AB292" s="144"/>
      <c r="AC292" s="144"/>
      <c r="AD292" s="144"/>
      <c r="AE292" s="144"/>
      <c r="AF292" s="144"/>
      <c r="AG292" s="144"/>
    </row>
    <row r="293" spans="1:33" x14ac:dyDescent="0.25">
      <c r="A293" s="13">
        <v>285</v>
      </c>
      <c r="B293" s="89"/>
      <c r="C293" s="89"/>
      <c r="D293" s="119"/>
      <c r="E293" s="89"/>
      <c r="F293" s="120"/>
      <c r="G293" s="120"/>
      <c r="H293" s="118"/>
      <c r="I293" s="118"/>
      <c r="J293" s="118"/>
      <c r="K293" s="121"/>
      <c r="L293" s="120"/>
      <c r="M293" s="144"/>
      <c r="N293" s="144"/>
      <c r="O293" s="144"/>
      <c r="P293" s="144"/>
      <c r="Q293" s="144"/>
      <c r="R293" s="144"/>
      <c r="S293" s="144"/>
      <c r="T293" s="144"/>
      <c r="U293" s="144"/>
      <c r="V293" s="144"/>
      <c r="W293" s="144"/>
      <c r="X293" s="144"/>
      <c r="Y293" s="144"/>
      <c r="Z293" s="144"/>
      <c r="AA293" s="144"/>
      <c r="AB293" s="144"/>
      <c r="AC293" s="144"/>
      <c r="AD293" s="144"/>
      <c r="AE293" s="144"/>
      <c r="AF293" s="144"/>
      <c r="AG293" s="144"/>
    </row>
    <row r="294" spans="1:33" x14ac:dyDescent="0.25">
      <c r="A294" s="13">
        <v>286</v>
      </c>
      <c r="B294" s="89"/>
      <c r="C294" s="89"/>
      <c r="D294" s="119"/>
      <c r="E294" s="89"/>
      <c r="F294" s="120"/>
      <c r="G294" s="120"/>
      <c r="H294" s="118"/>
      <c r="I294" s="118"/>
      <c r="J294" s="118"/>
      <c r="K294" s="121"/>
      <c r="L294" s="120"/>
      <c r="M294" s="144"/>
      <c r="N294" s="144"/>
      <c r="O294" s="144"/>
      <c r="P294" s="144"/>
      <c r="Q294" s="144"/>
      <c r="R294" s="144"/>
      <c r="S294" s="144"/>
      <c r="T294" s="144"/>
      <c r="U294" s="144"/>
      <c r="V294" s="144"/>
      <c r="W294" s="144"/>
      <c r="X294" s="144"/>
      <c r="Y294" s="144"/>
      <c r="Z294" s="144"/>
      <c r="AA294" s="144"/>
      <c r="AB294" s="144"/>
      <c r="AC294" s="144"/>
      <c r="AD294" s="144"/>
      <c r="AE294" s="144"/>
      <c r="AF294" s="144"/>
      <c r="AG294" s="144"/>
    </row>
    <row r="295" spans="1:33" x14ac:dyDescent="0.25">
      <c r="A295" s="13">
        <v>287</v>
      </c>
      <c r="B295" s="89"/>
      <c r="C295" s="89"/>
      <c r="D295" s="119"/>
      <c r="E295" s="89"/>
      <c r="F295" s="120"/>
      <c r="G295" s="120"/>
      <c r="H295" s="118"/>
      <c r="I295" s="118"/>
      <c r="J295" s="118"/>
      <c r="K295" s="121"/>
      <c r="L295" s="120"/>
      <c r="M295" s="144"/>
      <c r="N295" s="144"/>
      <c r="O295" s="144"/>
      <c r="P295" s="144"/>
      <c r="Q295" s="144"/>
      <c r="R295" s="144"/>
      <c r="S295" s="144"/>
      <c r="T295" s="144"/>
      <c r="U295" s="144"/>
      <c r="V295" s="144"/>
      <c r="W295" s="144"/>
      <c r="X295" s="144"/>
      <c r="Y295" s="144"/>
      <c r="Z295" s="144"/>
      <c r="AA295" s="144"/>
      <c r="AB295" s="144"/>
      <c r="AC295" s="144"/>
      <c r="AD295" s="144"/>
      <c r="AE295" s="144"/>
      <c r="AF295" s="144"/>
      <c r="AG295" s="144"/>
    </row>
    <row r="296" spans="1:33" x14ac:dyDescent="0.25">
      <c r="A296" s="13">
        <v>288</v>
      </c>
      <c r="B296" s="89"/>
      <c r="C296" s="89"/>
      <c r="D296" s="119"/>
      <c r="E296" s="89"/>
      <c r="F296" s="120"/>
      <c r="G296" s="120"/>
      <c r="H296" s="118"/>
      <c r="I296" s="118"/>
      <c r="J296" s="118"/>
      <c r="K296" s="121"/>
      <c r="L296" s="120"/>
      <c r="M296" s="144"/>
      <c r="N296" s="144"/>
      <c r="O296" s="144"/>
      <c r="P296" s="144"/>
      <c r="Q296" s="144"/>
      <c r="R296" s="144"/>
      <c r="S296" s="144"/>
      <c r="T296" s="144"/>
      <c r="U296" s="144"/>
      <c r="V296" s="144"/>
      <c r="W296" s="144"/>
      <c r="X296" s="144"/>
      <c r="Y296" s="144"/>
      <c r="Z296" s="144"/>
      <c r="AA296" s="144"/>
      <c r="AB296" s="144"/>
      <c r="AC296" s="144"/>
      <c r="AD296" s="144"/>
      <c r="AE296" s="144"/>
      <c r="AF296" s="144"/>
      <c r="AG296" s="144"/>
    </row>
    <row r="297" spans="1:33" x14ac:dyDescent="0.25">
      <c r="A297" s="13">
        <v>289</v>
      </c>
      <c r="B297" s="89"/>
      <c r="C297" s="89"/>
      <c r="D297" s="119"/>
      <c r="E297" s="89"/>
      <c r="F297" s="120"/>
      <c r="G297" s="120"/>
      <c r="H297" s="118"/>
      <c r="I297" s="118"/>
      <c r="J297" s="118"/>
      <c r="K297" s="121"/>
      <c r="L297" s="120"/>
      <c r="M297" s="144"/>
      <c r="N297" s="144"/>
      <c r="O297" s="144"/>
      <c r="P297" s="144"/>
      <c r="Q297" s="144"/>
      <c r="R297" s="144"/>
      <c r="S297" s="144"/>
      <c r="T297" s="144"/>
      <c r="U297" s="144"/>
      <c r="V297" s="144"/>
      <c r="W297" s="144"/>
      <c r="X297" s="144"/>
      <c r="Y297" s="144"/>
      <c r="Z297" s="144"/>
      <c r="AA297" s="144"/>
      <c r="AB297" s="144"/>
      <c r="AC297" s="144"/>
      <c r="AD297" s="144"/>
      <c r="AE297" s="144"/>
      <c r="AF297" s="144"/>
      <c r="AG297" s="144"/>
    </row>
    <row r="298" spans="1:33" x14ac:dyDescent="0.25">
      <c r="A298" s="13">
        <v>290</v>
      </c>
      <c r="B298" s="89"/>
      <c r="C298" s="89"/>
      <c r="D298" s="119"/>
      <c r="E298" s="89"/>
      <c r="F298" s="120"/>
      <c r="G298" s="120"/>
      <c r="H298" s="118"/>
      <c r="I298" s="118"/>
      <c r="J298" s="118"/>
      <c r="K298" s="121"/>
      <c r="L298" s="120"/>
      <c r="M298" s="144"/>
      <c r="N298" s="144"/>
      <c r="O298" s="144"/>
      <c r="P298" s="144"/>
      <c r="Q298" s="144"/>
      <c r="R298" s="144"/>
      <c r="S298" s="144"/>
      <c r="T298" s="144"/>
      <c r="U298" s="144"/>
      <c r="V298" s="144"/>
      <c r="W298" s="144"/>
      <c r="X298" s="144"/>
      <c r="Y298" s="144"/>
      <c r="Z298" s="144"/>
      <c r="AA298" s="144"/>
      <c r="AB298" s="144"/>
      <c r="AC298" s="144"/>
      <c r="AD298" s="144"/>
      <c r="AE298" s="144"/>
      <c r="AF298" s="144"/>
      <c r="AG298" s="144"/>
    </row>
    <row r="299" spans="1:33" x14ac:dyDescent="0.25">
      <c r="A299" s="13">
        <v>291</v>
      </c>
      <c r="B299" s="89"/>
      <c r="C299" s="89"/>
      <c r="D299" s="119"/>
      <c r="E299" s="89"/>
      <c r="F299" s="120"/>
      <c r="G299" s="120"/>
      <c r="H299" s="118"/>
      <c r="I299" s="118"/>
      <c r="J299" s="118"/>
      <c r="K299" s="121"/>
      <c r="L299" s="120"/>
      <c r="M299" s="144"/>
      <c r="N299" s="144"/>
      <c r="O299" s="144"/>
      <c r="P299" s="144"/>
      <c r="Q299" s="144"/>
      <c r="R299" s="144"/>
      <c r="S299" s="144"/>
      <c r="T299" s="144"/>
      <c r="U299" s="144"/>
      <c r="V299" s="144"/>
      <c r="W299" s="144"/>
      <c r="X299" s="144"/>
      <c r="Y299" s="144"/>
      <c r="Z299" s="144"/>
      <c r="AA299" s="144"/>
      <c r="AB299" s="144"/>
      <c r="AC299" s="144"/>
      <c r="AD299" s="144"/>
      <c r="AE299" s="144"/>
      <c r="AF299" s="144"/>
      <c r="AG299" s="144"/>
    </row>
    <row r="300" spans="1:33" x14ac:dyDescent="0.25">
      <c r="A300" s="13">
        <v>292</v>
      </c>
      <c r="B300" s="89"/>
      <c r="C300" s="89"/>
      <c r="D300" s="119"/>
      <c r="E300" s="89"/>
      <c r="F300" s="120"/>
      <c r="G300" s="120"/>
      <c r="H300" s="118"/>
      <c r="I300" s="118"/>
      <c r="J300" s="118"/>
      <c r="K300" s="121"/>
      <c r="L300" s="120"/>
      <c r="M300" s="144"/>
      <c r="N300" s="144"/>
      <c r="O300" s="144"/>
      <c r="P300" s="144"/>
      <c r="Q300" s="144"/>
      <c r="R300" s="144"/>
      <c r="S300" s="144"/>
      <c r="T300" s="144"/>
      <c r="U300" s="144"/>
      <c r="V300" s="144"/>
      <c r="W300" s="144"/>
      <c r="X300" s="144"/>
      <c r="Y300" s="144"/>
      <c r="Z300" s="144"/>
      <c r="AA300" s="144"/>
      <c r="AB300" s="144"/>
      <c r="AC300" s="144"/>
      <c r="AD300" s="144"/>
      <c r="AE300" s="144"/>
      <c r="AF300" s="144"/>
      <c r="AG300" s="144"/>
    </row>
  </sheetData>
  <mergeCells count="74">
    <mergeCell ref="K4:K8"/>
    <mergeCell ref="X55:X56"/>
    <mergeCell ref="Y55:Z56"/>
    <mergeCell ref="Y57:Z58"/>
    <mergeCell ref="X57:X58"/>
    <mergeCell ref="X11:X13"/>
    <mergeCell ref="Y11:AA13"/>
    <mergeCell ref="X51:Y51"/>
    <mergeCell ref="X53:Y53"/>
    <mergeCell ref="X54:Y54"/>
    <mergeCell ref="X46:Y46"/>
    <mergeCell ref="X47:Z47"/>
    <mergeCell ref="X48:Y48"/>
    <mergeCell ref="X49:Y49"/>
    <mergeCell ref="X50:Z50"/>
    <mergeCell ref="X44:Z44"/>
    <mergeCell ref="X45:Y45"/>
    <mergeCell ref="X36:AG36"/>
    <mergeCell ref="X43:Z43"/>
    <mergeCell ref="AB11:AF13"/>
    <mergeCell ref="AG11:AG13"/>
    <mergeCell ref="X26:Y26"/>
    <mergeCell ref="N42:Q42"/>
    <mergeCell ref="N37:R37"/>
    <mergeCell ref="N43:Q43"/>
    <mergeCell ref="N38:Q38"/>
    <mergeCell ref="N39:Q39"/>
    <mergeCell ref="N40:Q40"/>
    <mergeCell ref="N41:Q41"/>
    <mergeCell ref="N35:O35"/>
    <mergeCell ref="N29:O29"/>
    <mergeCell ref="N32:O32"/>
    <mergeCell ref="N15:O17"/>
    <mergeCell ref="N19:O21"/>
    <mergeCell ref="N24:O24"/>
    <mergeCell ref="N25:O25"/>
    <mergeCell ref="N28:O28"/>
    <mergeCell ref="N11:O13"/>
    <mergeCell ref="M14:S14"/>
    <mergeCell ref="M8:T8"/>
    <mergeCell ref="M9:S10"/>
    <mergeCell ref="N34:O34"/>
    <mergeCell ref="A1:A8"/>
    <mergeCell ref="B1:L1"/>
    <mergeCell ref="M1:R2"/>
    <mergeCell ref="B2:K3"/>
    <mergeCell ref="M3:R3"/>
    <mergeCell ref="B4:C7"/>
    <mergeCell ref="E4:E8"/>
    <mergeCell ref="D4:D8"/>
    <mergeCell ref="F4:F8"/>
    <mergeCell ref="M5:U5"/>
    <mergeCell ref="M6:U6"/>
    <mergeCell ref="M7:U7"/>
    <mergeCell ref="G4:G8"/>
    <mergeCell ref="H4:J7"/>
    <mergeCell ref="L4:L8"/>
    <mergeCell ref="M4:U4"/>
    <mergeCell ref="X9:AG10"/>
    <mergeCell ref="X42:Z42"/>
    <mergeCell ref="P11:R13"/>
    <mergeCell ref="P15:R17"/>
    <mergeCell ref="P19:R21"/>
    <mergeCell ref="N23:R23"/>
    <mergeCell ref="P24:R24"/>
    <mergeCell ref="P25:R25"/>
    <mergeCell ref="N27:R27"/>
    <mergeCell ref="P28:R28"/>
    <mergeCell ref="P29:R29"/>
    <mergeCell ref="N31:R31"/>
    <mergeCell ref="P32:R32"/>
    <mergeCell ref="P33:R33"/>
    <mergeCell ref="P34:R34"/>
    <mergeCell ref="P35:R35"/>
  </mergeCells>
  <dataValidations count="1">
    <dataValidation type="list" allowBlank="1" showInputMessage="1" showErrorMessage="1" sqref="E9:E300" xr:uid="{89980927-F570-405B-A9DB-7C2AB175EE3C}">
      <formula1>"Active Reservist,HSD/GED,Individual w/Disability,Older Worker,Public Assistance Recipient,Returning Citizen,Veteran"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BF581-8B91-4CBD-A406-97A9BCDB4CBE}">
  <dimension ref="A2:B3"/>
  <sheetViews>
    <sheetView workbookViewId="0">
      <selection activeCell="B4" sqref="B4"/>
    </sheetView>
  </sheetViews>
  <sheetFormatPr defaultRowHeight="15" x14ac:dyDescent="0.25"/>
  <sheetData>
    <row r="2" spans="1:2" x14ac:dyDescent="0.25">
      <c r="A2" t="s">
        <v>131</v>
      </c>
      <c r="B2" t="s">
        <v>132</v>
      </c>
    </row>
    <row r="3" spans="1:2" x14ac:dyDescent="0.25">
      <c r="A3" t="s">
        <v>133</v>
      </c>
      <c r="B3" t="s">
        <v>134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C3934007FD62498F445C2F2B58E10C" ma:contentTypeVersion="16" ma:contentTypeDescription="Create a new document." ma:contentTypeScope="" ma:versionID="15c405a25c367846d196b190d0e4aae0">
  <xsd:schema xmlns:xsd="http://www.w3.org/2001/XMLSchema" xmlns:xs="http://www.w3.org/2001/XMLSchema" xmlns:p="http://schemas.microsoft.com/office/2006/metadata/properties" xmlns:ns2="78c0ad38-67d2-4b18-9f4f-db6878baf255" xmlns:ns3="26420e81-dab3-4a95-b9fb-97a8fd7096b6" targetNamespace="http://schemas.microsoft.com/office/2006/metadata/properties" ma:root="true" ma:fieldsID="a22ea13a43aa790bbf0a36a277e03f98" ns2:_="" ns3:_="">
    <xsd:import namespace="78c0ad38-67d2-4b18-9f4f-db6878baf255"/>
    <xsd:import namespace="26420e81-dab3-4a95-b9fb-97a8fd7096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c0ad38-67d2-4b18-9f4f-db6878baf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602e0e6-d5c7-4d83-8f3d-65d5f3983b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420e81-dab3-4a95-b9fb-97a8fd7096b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16dfbc6-6dc6-4c87-b34d-be06cb648505}" ma:internalName="TaxCatchAll" ma:showField="CatchAllData" ma:web="26420e81-dab3-4a95-b9fb-97a8fd7096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420e81-dab3-4a95-b9fb-97a8fd7096b6" xsi:nil="true"/>
    <lcf76f155ced4ddcb4097134ff3c332f xmlns="78c0ad38-67d2-4b18-9f4f-db6878baf255">
      <Terms xmlns="http://schemas.microsoft.com/office/infopath/2007/PartnerControls"/>
    </lcf76f155ced4ddcb4097134ff3c332f>
    <SharedWithUsers xmlns="26420e81-dab3-4a95-b9fb-97a8fd7096b6">
      <UserInfo>
        <DisplayName>Alec Parr</DisplayName>
        <AccountId>576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C4FAF9-9095-48FE-8176-0379E268BB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c0ad38-67d2-4b18-9f4f-db6878baf255"/>
    <ds:schemaRef ds:uri="26420e81-dab3-4a95-b9fb-97a8fd7096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B2D300-F818-4161-8D26-2B436E0616B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26420e81-dab3-4a95-b9fb-97a8fd7096b6"/>
    <ds:schemaRef ds:uri="78c0ad38-67d2-4b18-9f4f-db6878baf25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491C296-46A4-4F8A-8358-368B95991A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Training Plan</vt:lpstr>
      <vt:lpstr>New Hire Tracking</vt:lpstr>
      <vt:lpstr>Verification Form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Michelle Ball</dc:creator>
  <cp:keywords/>
  <dc:description/>
  <cp:lastModifiedBy>Chrissy Douglas</cp:lastModifiedBy>
  <cp:revision/>
  <dcterms:created xsi:type="dcterms:W3CDTF">2021-08-24T18:19:27Z</dcterms:created>
  <dcterms:modified xsi:type="dcterms:W3CDTF">2023-03-28T20:24:09Z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0x010100F6C3934007FD62498F445C2F2B58E10C</vt:lpwstr>
  </property>
  <property fmtid="{D5CDD505-2E9C-101B-9397-08002B2CF9AE}" pid="3" name="MediaServiceImageTags">
    <vt:lpwstr/>
  </property>
</Properties>
</file>